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udios2019\Desktop\Barometro Aysén\"/>
    </mc:Choice>
  </mc:AlternateContent>
  <xr:revisionPtr revIDLastSave="0" documentId="8_{56614386-1A78-4063-9B3C-AD9E4F46AC5C}" xr6:coauthVersionLast="47" xr6:coauthVersionMax="47" xr10:uidLastSave="{00000000-0000-0000-0000-000000000000}"/>
  <bookViews>
    <workbookView xWindow="-108" yWindow="-108" windowWidth="23256" windowHeight="12456" xr2:uid="{46E07CE3-87FF-4488-A62E-60E85620813B}"/>
  </bookViews>
  <sheets>
    <sheet name="Resumen" sheetId="7" r:id="rId1"/>
    <sheet name="Pond edad" sheetId="2" r:id="rId2"/>
    <sheet name="Pond género" sheetId="3" r:id="rId3"/>
    <sheet name="Pond conglomerado" sheetId="4" r:id="rId4"/>
    <sheet name="Pond bivariada" sheetId="5" r:id="rId5"/>
    <sheet name="Pond trivariad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7" l="1"/>
  <c r="J16" i="7"/>
  <c r="E16" i="7"/>
  <c r="D16" i="7"/>
  <c r="L15" i="7"/>
  <c r="F15" i="7"/>
  <c r="L14" i="7"/>
  <c r="F14" i="7"/>
  <c r="L13" i="7"/>
  <c r="F13" i="7"/>
  <c r="L12" i="7"/>
  <c r="F12" i="7"/>
  <c r="L11" i="7"/>
  <c r="F11" i="7"/>
  <c r="L10" i="7"/>
  <c r="F10" i="7"/>
  <c r="L9" i="7"/>
  <c r="F9" i="7"/>
  <c r="L8" i="7"/>
  <c r="F8" i="7"/>
  <c r="L7" i="7"/>
  <c r="F7" i="7"/>
  <c r="L6" i="7"/>
  <c r="F6" i="7"/>
  <c r="L5" i="7"/>
  <c r="F5" i="7"/>
  <c r="L4" i="7"/>
  <c r="F4" i="7"/>
  <c r="C105" i="6"/>
  <c r="C104" i="6"/>
  <c r="F104" i="6"/>
  <c r="C68" i="5"/>
  <c r="C77" i="5"/>
  <c r="C112" i="6"/>
  <c r="C63" i="5"/>
  <c r="G56" i="5"/>
  <c r="G62" i="5" s="1"/>
  <c r="C69" i="5" s="1"/>
  <c r="C56" i="5"/>
  <c r="L16" i="7" l="1"/>
  <c r="F16" i="7"/>
  <c r="C106" i="6"/>
  <c r="G61" i="5"/>
  <c r="G63" i="5"/>
  <c r="C29" i="2"/>
  <c r="L16" i="6"/>
  <c r="K16" i="6"/>
  <c r="M15" i="6"/>
  <c r="M14" i="6"/>
  <c r="M13" i="6"/>
  <c r="M12" i="6"/>
  <c r="M11" i="6"/>
  <c r="M10" i="6"/>
  <c r="M9" i="6"/>
  <c r="M8" i="6"/>
  <c r="M7" i="6"/>
  <c r="M6" i="6"/>
  <c r="M5" i="6"/>
  <c r="M4" i="6"/>
  <c r="F5" i="6"/>
  <c r="F6" i="6"/>
  <c r="F7" i="6"/>
  <c r="F8" i="6"/>
  <c r="F9" i="6"/>
  <c r="F10" i="6"/>
  <c r="F11" i="6"/>
  <c r="F12" i="6"/>
  <c r="F13" i="6"/>
  <c r="F14" i="6"/>
  <c r="F15" i="6"/>
  <c r="F4" i="6"/>
  <c r="E16" i="6"/>
  <c r="D16" i="6"/>
  <c r="C43" i="4"/>
  <c r="C35" i="4"/>
  <c r="C20" i="4"/>
  <c r="K8" i="5"/>
  <c r="J8" i="5"/>
  <c r="I8" i="5"/>
  <c r="L7" i="5"/>
  <c r="L6" i="5"/>
  <c r="L5" i="5"/>
  <c r="L4" i="5"/>
  <c r="F5" i="5"/>
  <c r="F6" i="5"/>
  <c r="F7" i="5"/>
  <c r="F4" i="5"/>
  <c r="D8" i="5"/>
  <c r="E8" i="5"/>
  <c r="C8" i="5"/>
  <c r="D17" i="6" l="1"/>
  <c r="M16" i="6"/>
  <c r="F16" i="6"/>
  <c r="F17" i="6" s="1"/>
  <c r="L8" i="5"/>
  <c r="F8" i="5"/>
  <c r="F106" i="6" l="1"/>
  <c r="E17" i="6"/>
  <c r="F105" i="6"/>
  <c r="E14" i="5"/>
  <c r="E12" i="5"/>
  <c r="C15" i="5"/>
  <c r="C14" i="5"/>
  <c r="D14" i="5"/>
  <c r="C13" i="5"/>
  <c r="C12" i="5"/>
  <c r="C20" i="5" s="1"/>
  <c r="I14" i="5"/>
  <c r="J14" i="5"/>
  <c r="I12" i="5"/>
  <c r="K22" i="6"/>
  <c r="K26" i="6"/>
  <c r="K30" i="6"/>
  <c r="L22" i="6"/>
  <c r="L26" i="6"/>
  <c r="L30" i="6"/>
  <c r="K23" i="6"/>
  <c r="K27" i="6"/>
  <c r="K31" i="6"/>
  <c r="L21" i="6"/>
  <c r="L29" i="6"/>
  <c r="L23" i="6"/>
  <c r="L27" i="6"/>
  <c r="L31" i="6"/>
  <c r="K29" i="6"/>
  <c r="K21" i="6"/>
  <c r="K24" i="6"/>
  <c r="K28" i="6"/>
  <c r="K32" i="6"/>
  <c r="K25" i="6"/>
  <c r="L25" i="6"/>
  <c r="L24" i="6"/>
  <c r="L28" i="6"/>
  <c r="L32" i="6"/>
  <c r="D22" i="6"/>
  <c r="D39" i="6" s="1"/>
  <c r="D72" i="6" s="1"/>
  <c r="D26" i="6"/>
  <c r="D43" i="6" s="1"/>
  <c r="D76" i="6" s="1"/>
  <c r="D30" i="6"/>
  <c r="D47" i="6" s="1"/>
  <c r="D80" i="6" s="1"/>
  <c r="E22" i="6"/>
  <c r="E39" i="6" s="1"/>
  <c r="E72" i="6" s="1"/>
  <c r="E26" i="6"/>
  <c r="E43" i="6" s="1"/>
  <c r="E76" i="6" s="1"/>
  <c r="E30" i="6"/>
  <c r="E47" i="6" s="1"/>
  <c r="E80" i="6" s="1"/>
  <c r="E29" i="6"/>
  <c r="D23" i="6"/>
  <c r="D40" i="6" s="1"/>
  <c r="D73" i="6" s="1"/>
  <c r="D27" i="6"/>
  <c r="D44" i="6" s="1"/>
  <c r="D77" i="6" s="1"/>
  <c r="D31" i="6"/>
  <c r="D24" i="6"/>
  <c r="D32" i="6"/>
  <c r="E23" i="6"/>
  <c r="E40" i="6" s="1"/>
  <c r="E73" i="6" s="1"/>
  <c r="E27" i="6"/>
  <c r="E31" i="6"/>
  <c r="E48" i="6" s="1"/>
  <c r="E81" i="6" s="1"/>
  <c r="D28" i="6"/>
  <c r="E25" i="6"/>
  <c r="E42" i="6" s="1"/>
  <c r="E75" i="6" s="1"/>
  <c r="E24" i="6"/>
  <c r="E41" i="6" s="1"/>
  <c r="E74" i="6" s="1"/>
  <c r="E28" i="6"/>
  <c r="E32" i="6"/>
  <c r="D25" i="6"/>
  <c r="D42" i="6" s="1"/>
  <c r="D75" i="6" s="1"/>
  <c r="D29" i="6"/>
  <c r="E21" i="6"/>
  <c r="D21" i="6"/>
  <c r="D38" i="6" s="1"/>
  <c r="D71" i="6" s="1"/>
  <c r="E15" i="5"/>
  <c r="D15" i="5"/>
  <c r="D13" i="5"/>
  <c r="E13" i="5"/>
  <c r="D12" i="5"/>
  <c r="J13" i="5"/>
  <c r="I13" i="5"/>
  <c r="K13" i="5"/>
  <c r="J15" i="5"/>
  <c r="I15" i="5"/>
  <c r="C23" i="5" s="1"/>
  <c r="K12" i="5"/>
  <c r="K14" i="5"/>
  <c r="K15" i="5"/>
  <c r="J12" i="5"/>
  <c r="F80" i="6" l="1"/>
  <c r="F72" i="6"/>
  <c r="F73" i="6"/>
  <c r="F76" i="6"/>
  <c r="F71" i="6"/>
  <c r="E46" i="6"/>
  <c r="E79" i="6" s="1"/>
  <c r="F77" i="6"/>
  <c r="D45" i="6"/>
  <c r="D78" i="6" s="1"/>
  <c r="E38" i="6"/>
  <c r="E71" i="6" s="1"/>
  <c r="F75" i="6"/>
  <c r="D49" i="6"/>
  <c r="D82" i="6" s="1"/>
  <c r="D22" i="5"/>
  <c r="D20" i="5"/>
  <c r="D36" i="5" s="1"/>
  <c r="C36" i="5"/>
  <c r="C28" i="5"/>
  <c r="E20" i="5"/>
  <c r="D21" i="5"/>
  <c r="D37" i="5" s="1"/>
  <c r="C22" i="5"/>
  <c r="C30" i="5" s="1"/>
  <c r="C21" i="5"/>
  <c r="C37" i="5" s="1"/>
  <c r="E22" i="5"/>
  <c r="D46" i="6"/>
  <c r="D79" i="6" s="1"/>
  <c r="E44" i="6"/>
  <c r="E77" i="6" s="1"/>
  <c r="E49" i="6"/>
  <c r="E82" i="6" s="1"/>
  <c r="E45" i="6"/>
  <c r="E78" i="6" s="1"/>
  <c r="D41" i="6"/>
  <c r="D74" i="6" s="1"/>
  <c r="D83" i="6" s="1"/>
  <c r="D48" i="6"/>
  <c r="D81" i="6" s="1"/>
  <c r="C29" i="5"/>
  <c r="C39" i="5"/>
  <c r="C31" i="5"/>
  <c r="D23" i="5"/>
  <c r="E23" i="5"/>
  <c r="E21" i="5"/>
  <c r="F81" i="6" l="1"/>
  <c r="E83" i="6"/>
  <c r="F78" i="6"/>
  <c r="F82" i="6"/>
  <c r="F74" i="6"/>
  <c r="F83" i="6" s="1"/>
  <c r="F79" i="6"/>
  <c r="C38" i="5"/>
  <c r="E28" i="5"/>
  <c r="E36" i="5"/>
  <c r="D29" i="5"/>
  <c r="F36" i="5"/>
  <c r="D31" i="5"/>
  <c r="D39" i="5"/>
  <c r="D28" i="5"/>
  <c r="E37" i="5"/>
  <c r="F37" i="5" s="1"/>
  <c r="E29" i="5"/>
  <c r="E39" i="5"/>
  <c r="E31" i="5"/>
  <c r="E38" i="5"/>
  <c r="E30" i="5"/>
  <c r="D30" i="5"/>
  <c r="D38" i="5"/>
  <c r="K80" i="6" l="1"/>
  <c r="D96" i="6" s="1"/>
  <c r="K71" i="6"/>
  <c r="D87" i="6" s="1"/>
  <c r="L80" i="6"/>
  <c r="E96" i="6" s="1"/>
  <c r="L72" i="6"/>
  <c r="E88" i="6" s="1"/>
  <c r="L74" i="6"/>
  <c r="E90" i="6" s="1"/>
  <c r="K72" i="6"/>
  <c r="D88" i="6" s="1"/>
  <c r="L81" i="6"/>
  <c r="E97" i="6" s="1"/>
  <c r="K73" i="6"/>
  <c r="D89" i="6" s="1"/>
  <c r="L73" i="6"/>
  <c r="E89" i="6" s="1"/>
  <c r="L76" i="6"/>
  <c r="E92" i="6" s="1"/>
  <c r="L75" i="6"/>
  <c r="E91" i="6" s="1"/>
  <c r="K75" i="6"/>
  <c r="D91" i="6" s="1"/>
  <c r="K77" i="6"/>
  <c r="D93" i="6" s="1"/>
  <c r="K76" i="6"/>
  <c r="D92" i="6" s="1"/>
  <c r="L77" i="6"/>
  <c r="E93" i="6" s="1"/>
  <c r="K79" i="6"/>
  <c r="D95" i="6" s="1"/>
  <c r="L82" i="6"/>
  <c r="E98" i="6" s="1"/>
  <c r="L79" i="6"/>
  <c r="E95" i="6" s="1"/>
  <c r="K81" i="6"/>
  <c r="D97" i="6" s="1"/>
  <c r="K82" i="6"/>
  <c r="D98" i="6" s="1"/>
  <c r="L78" i="6"/>
  <c r="E94" i="6" s="1"/>
  <c r="L71" i="6"/>
  <c r="E87" i="6" s="1"/>
  <c r="K74" i="6"/>
  <c r="D90" i="6" s="1"/>
  <c r="K78" i="6"/>
  <c r="D94" i="6" s="1"/>
  <c r="E40" i="5"/>
  <c r="F39" i="5"/>
  <c r="D40" i="5"/>
  <c r="C40" i="5"/>
  <c r="F38" i="5"/>
  <c r="F40" i="5" l="1"/>
  <c r="K38" i="5" s="1"/>
  <c r="E46" i="5" s="1"/>
  <c r="J39" i="5" l="1"/>
  <c r="D47" i="5" s="1"/>
  <c r="L38" i="5"/>
  <c r="J37" i="5"/>
  <c r="D45" i="5" s="1"/>
  <c r="I37" i="5"/>
  <c r="C45" i="5" s="1"/>
  <c r="L37" i="5"/>
  <c r="L39" i="5"/>
  <c r="K39" i="5"/>
  <c r="E47" i="5" s="1"/>
  <c r="J38" i="5"/>
  <c r="D46" i="5" s="1"/>
  <c r="K37" i="5"/>
  <c r="E45" i="5" s="1"/>
  <c r="I38" i="5"/>
  <c r="C46" i="5" s="1"/>
  <c r="L36" i="5"/>
  <c r="K36" i="5"/>
  <c r="I36" i="5"/>
  <c r="C44" i="5" s="1"/>
  <c r="I39" i="5"/>
  <c r="C47" i="5" s="1"/>
  <c r="J36" i="5"/>
  <c r="D44" i="5" s="1"/>
  <c r="E44" i="5"/>
  <c r="K40" i="5" l="1"/>
  <c r="I40" i="5"/>
  <c r="J40" i="5"/>
  <c r="L40" i="5"/>
  <c r="C44" i="4"/>
  <c r="C45" i="4"/>
  <c r="C38" i="3"/>
  <c r="F36" i="4"/>
  <c r="F37" i="4"/>
  <c r="F38" i="4"/>
  <c r="F35" i="4"/>
  <c r="C38" i="4"/>
  <c r="C36" i="4"/>
  <c r="C37" i="4"/>
  <c r="C31" i="3"/>
  <c r="C29" i="4"/>
  <c r="C30" i="4"/>
  <c r="C28" i="4"/>
  <c r="C18" i="3"/>
  <c r="G13" i="4"/>
  <c r="G14" i="4"/>
  <c r="G12" i="4"/>
  <c r="C7" i="4"/>
  <c r="C13" i="4" s="1"/>
  <c r="C21" i="4" s="1"/>
  <c r="C39" i="3"/>
  <c r="C45" i="2"/>
  <c r="F33" i="3"/>
  <c r="F32" i="3"/>
  <c r="F31" i="3"/>
  <c r="F36" i="2"/>
  <c r="C32" i="3"/>
  <c r="C36" i="2"/>
  <c r="C21" i="2"/>
  <c r="G6" i="3"/>
  <c r="C6" i="3"/>
  <c r="C13" i="3" s="1"/>
  <c r="F8" i="2"/>
  <c r="F16" i="2" s="1"/>
  <c r="C8" i="2"/>
  <c r="C16" i="2" s="1"/>
  <c r="C24" i="2" s="1"/>
  <c r="C32" i="2" s="1"/>
  <c r="C12" i="4" l="1"/>
  <c r="C14" i="4"/>
  <c r="C22" i="4" s="1"/>
  <c r="C33" i="3"/>
  <c r="C39" i="2"/>
  <c r="F14" i="2"/>
  <c r="F15" i="2"/>
  <c r="C13" i="2"/>
  <c r="C15" i="2"/>
  <c r="C23" i="2" s="1"/>
  <c r="C14" i="2"/>
  <c r="C22" i="2" s="1"/>
  <c r="C11" i="3"/>
  <c r="C12" i="3"/>
  <c r="G11" i="3"/>
  <c r="G12" i="3"/>
  <c r="F13" i="2"/>
  <c r="C25" i="3" l="1"/>
  <c r="C19" i="3"/>
  <c r="C26" i="3" s="1"/>
  <c r="C31" i="2"/>
  <c r="C38" i="2"/>
  <c r="C30" i="2"/>
  <c r="C37" i="2"/>
  <c r="G13" i="3"/>
  <c r="C40" i="2" l="1"/>
  <c r="F40" i="2" l="1"/>
  <c r="F39" i="2"/>
  <c r="C48" i="2" s="1"/>
  <c r="F38" i="2"/>
  <c r="C47" i="2" s="1"/>
  <c r="F37" i="2"/>
  <c r="C46" i="2" s="1"/>
</calcChain>
</file>

<file path=xl/sharedStrings.xml><?xml version="1.0" encoding="utf-8"?>
<sst xmlns="http://schemas.openxmlformats.org/spreadsheetml/2006/main" count="663" uniqueCount="78">
  <si>
    <t>Conglomerado</t>
  </si>
  <si>
    <t>N</t>
  </si>
  <si>
    <t>% Región</t>
  </si>
  <si>
    <t>Coyhaique</t>
  </si>
  <si>
    <t>Aysén</t>
  </si>
  <si>
    <t>Resto de la región</t>
  </si>
  <si>
    <t xml:space="preserve">Total </t>
  </si>
  <si>
    <t>Total</t>
  </si>
  <si>
    <t>18 a 29 años</t>
  </si>
  <si>
    <t>30 a 44 años</t>
  </si>
  <si>
    <t>45 a 59 años</t>
  </si>
  <si>
    <t>60 años o más</t>
  </si>
  <si>
    <t>Tramo edad</t>
  </si>
  <si>
    <t>%</t>
  </si>
  <si>
    <t>Género</t>
  </si>
  <si>
    <t>Mujer</t>
  </si>
  <si>
    <t>Hombre</t>
  </si>
  <si>
    <t>Tabla 1: Datos proyección poblacional INE 2025</t>
  </si>
  <si>
    <t>Tabla 3: % tabla para tramos de edad, según datos INE</t>
  </si>
  <si>
    <t>Tabla 2: Muestra obtenida en terreno</t>
  </si>
  <si>
    <t>Tabla 4: % tabla para datos obtenidos en terreno</t>
  </si>
  <si>
    <t>Tramos de edad</t>
  </si>
  <si>
    <t>Ponderación</t>
  </si>
  <si>
    <t>Tabla 5: Propuesta de ponderación</t>
  </si>
  <si>
    <t>Tabla 6: Atributos de ponderación</t>
  </si>
  <si>
    <t>Etiquetas</t>
  </si>
  <si>
    <t>60 a 74 años</t>
  </si>
  <si>
    <t>(</t>
  </si>
  <si>
    <t>)</t>
  </si>
  <si>
    <t>=</t>
  </si>
  <si>
    <t>Tabla 7: Sintaxis de Ponderación</t>
  </si>
  <si>
    <t>Sintaxis</t>
  </si>
  <si>
    <t>Tabla 8: Datos post ponderación</t>
  </si>
  <si>
    <t>Tabla 9: % Post ponderación</t>
  </si>
  <si>
    <t>Tabla 10: Verificación de ponderación</t>
  </si>
  <si>
    <t>Verificación</t>
  </si>
  <si>
    <t>Tabla 3: % tabla para género, según datos INE</t>
  </si>
  <si>
    <t>Tabla 3: % Tabla para conglomerado, según datos INE</t>
  </si>
  <si>
    <t>Tabla 3: Tabla para tramos de edad y conglomerado según INE 2025</t>
  </si>
  <si>
    <t>Tabla 9: % post ponderación</t>
  </si>
  <si>
    <t>Tabla 3: Tabla para tramos de edad, conglomerado y género según INE 2025</t>
  </si>
  <si>
    <t>Tabla 7: Sintaxis de ponderación</t>
  </si>
  <si>
    <t>(111=0,985492342450153)</t>
  </si>
  <si>
    <t>(112=1,17663480733168)</t>
  </si>
  <si>
    <t>(121=1,11994464206937)</t>
  </si>
  <si>
    <t>(122=1,1359662388686)</t>
  </si>
  <si>
    <t>(131=1,07821857419394)</t>
  </si>
  <si>
    <t>(132=1,00602433218161)</t>
  </si>
  <si>
    <t>(141=1,45267784110485)</t>
  </si>
  <si>
    <t>(142=1,26627245780655)</t>
  </si>
  <si>
    <t>(211=0,849093045965588)</t>
  </si>
  <si>
    <t>(212=0,93187258570478)</t>
  </si>
  <si>
    <t>(221=1,33794617599021)</t>
  </si>
  <si>
    <t>(222=0,903372684420413)</t>
  </si>
  <si>
    <t>(231=0,984513943500091)</t>
  </si>
  <si>
    <t>(232=0,562248467229127)</t>
  </si>
  <si>
    <t>(241=2,01403423870304)</t>
  </si>
  <si>
    <t>(242=0,853870505918174)</t>
  </si>
  <si>
    <t>(311=4,02806847740609)</t>
  </si>
  <si>
    <t>(312=2,29532393684593)</t>
  </si>
  <si>
    <t>(321=0,630892608691895)</t>
  </si>
  <si>
    <t>(322=0,489444074768617)</t>
  </si>
  <si>
    <t>(331=0,383491621801464)</t>
  </si>
  <si>
    <t>(332=0,550577702498336)</t>
  </si>
  <si>
    <t>(341=1,03162996793902)</t>
  </si>
  <si>
    <t>(342=1,60897707337729)</t>
  </si>
  <si>
    <t>COMPROBACIÓN DE AJUSTE DE VARIABLE GÉNERO</t>
  </si>
  <si>
    <t>n</t>
  </si>
  <si>
    <t>n ponderado</t>
  </si>
  <si>
    <t>Tabla 8: Datos post ponderación (n ponderado)</t>
  </si>
  <si>
    <t>Tabla 2: Muestra obtenida en terreno (n)</t>
  </si>
  <si>
    <t>Tabla 1: Datos proyección poblacional INE 2025 (N)</t>
  </si>
  <si>
    <r>
      <t xml:space="preserve">Tabla 2: Muestra obtenida en terreno </t>
    </r>
    <r>
      <rPr>
        <sz val="11"/>
        <color theme="1"/>
        <rFont val="Aptos Narrow"/>
        <family val="2"/>
        <scheme val="minor"/>
      </rPr>
      <t>(n)</t>
    </r>
  </si>
  <si>
    <t>Tabla 11: % tabla para género, según datos INE</t>
  </si>
  <si>
    <t>Tabla 12: % tabla para datos obtenidos en terreno</t>
  </si>
  <si>
    <t>Tabla 13: % tabla para género, post ponderación trivariada</t>
  </si>
  <si>
    <t>Tabla 7: % tabla para género post ponderación bivariada</t>
  </si>
  <si>
    <t>Tabla 3: Propuesta de ponderación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</si>
</sst>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0.0%"/>
    <numFmt numFmtId="165" formatCode="_ * #,##0.00_ ;_ * \-#,##0.00_ ;_ * &quot;-&quot;_ ;_ @_ "/>
    <numFmt numFmtId="166" formatCode="#,##0.00_ ;\-#,##0.0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</cellStyleXfs>
  <cellXfs count="80">
    <xf numFmtId="0" fontId="0" fillId="0" borderId="0" xfId="0"/>
    <xf numFmtId="0" fontId="0" fillId="0" borderId="1" xfId="0" applyBorder="1"/>
    <xf numFmtId="164" fontId="0" fillId="0" borderId="1" xfId="2" applyNumberFormat="1" applyFont="1" applyBorder="1"/>
    <xf numFmtId="0" fontId="2" fillId="0" borderId="1" xfId="0" applyFont="1" applyBorder="1"/>
    <xf numFmtId="164" fontId="2" fillId="0" borderId="1" xfId="2" applyNumberFormat="1" applyFont="1" applyBorder="1"/>
    <xf numFmtId="0" fontId="2" fillId="0" borderId="1" xfId="0" applyFont="1" applyBorder="1" applyAlignment="1">
      <alignment horizontal="center"/>
    </xf>
    <xf numFmtId="41" fontId="0" fillId="0" borderId="1" xfId="1" applyFont="1" applyBorder="1"/>
    <xf numFmtId="41" fontId="2" fillId="0" borderId="1" xfId="1" applyFont="1" applyBorder="1"/>
    <xf numFmtId="165" fontId="0" fillId="2" borderId="1" xfId="1" applyNumberFormat="1" applyFont="1" applyFill="1" applyBorder="1"/>
    <xf numFmtId="165" fontId="0" fillId="3" borderId="1" xfId="1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" fontId="0" fillId="0" borderId="1" xfId="2" applyNumberFormat="1" applyFont="1" applyBorder="1"/>
    <xf numFmtId="41" fontId="0" fillId="0" borderId="1" xfId="0" applyNumberFormat="1" applyBorder="1"/>
    <xf numFmtId="9" fontId="0" fillId="0" borderId="1" xfId="2" applyFont="1" applyBorder="1"/>
    <xf numFmtId="9" fontId="2" fillId="0" borderId="1" xfId="2" applyFont="1" applyFill="1" applyBorder="1"/>
    <xf numFmtId="1" fontId="0" fillId="0" borderId="1" xfId="1" applyNumberFormat="1" applyFont="1" applyBorder="1"/>
    <xf numFmtId="0" fontId="3" fillId="0" borderId="1" xfId="0" applyFont="1" applyBorder="1" applyAlignment="1">
      <alignment horizontal="center"/>
    </xf>
    <xf numFmtId="41" fontId="3" fillId="0" borderId="1" xfId="1" applyFont="1" applyBorder="1"/>
    <xf numFmtId="165" fontId="0" fillId="0" borderId="1" xfId="1" applyNumberFormat="1" applyFont="1" applyBorder="1"/>
    <xf numFmtId="0" fontId="0" fillId="0" borderId="1" xfId="2" applyNumberFormat="1" applyFont="1" applyBorder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1" fontId="0" fillId="0" borderId="1" xfId="0" applyNumberFormat="1" applyBorder="1" applyAlignment="1">
      <alignment horizontal="left" vertical="center" wrapText="1"/>
    </xf>
    <xf numFmtId="41" fontId="2" fillId="0" borderId="1" xfId="0" applyNumberFormat="1" applyFont="1" applyBorder="1"/>
    <xf numFmtId="1" fontId="0" fillId="0" borderId="1" xfId="0" applyNumberFormat="1" applyBorder="1"/>
    <xf numFmtId="1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4" fillId="0" borderId="0" xfId="3"/>
    <xf numFmtId="0" fontId="4" fillId="0" borderId="0" xfId="4"/>
    <xf numFmtId="2" fontId="0" fillId="0" borderId="1" xfId="2" applyNumberFormat="1" applyFont="1" applyBorder="1"/>
    <xf numFmtId="2" fontId="0" fillId="0" borderId="0" xfId="2" applyNumberFormat="1" applyFont="1" applyBorder="1"/>
    <xf numFmtId="1" fontId="0" fillId="0" borderId="0" xfId="2" applyNumberFormat="1" applyFont="1" applyBorder="1"/>
    <xf numFmtId="0" fontId="5" fillId="0" borderId="0" xfId="5"/>
    <xf numFmtId="164" fontId="0" fillId="0" borderId="0" xfId="2" applyNumberFormat="1" applyFont="1"/>
    <xf numFmtId="165" fontId="0" fillId="4" borderId="1" xfId="1" applyNumberFormat="1" applyFont="1" applyFill="1" applyBorder="1"/>
    <xf numFmtId="0" fontId="2" fillId="0" borderId="1" xfId="0" applyFont="1" applyBorder="1" applyAlignment="1">
      <alignment horizontal="center" vertical="center"/>
    </xf>
    <xf numFmtId="1" fontId="0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2" fontId="0" fillId="0" borderId="1" xfId="2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66" fontId="0" fillId="2" borderId="1" xfId="1" applyNumberFormat="1" applyFont="1" applyFill="1" applyBorder="1" applyAlignment="1">
      <alignment horizontal="center" vertical="center"/>
    </xf>
    <xf numFmtId="166" fontId="0" fillId="5" borderId="1" xfId="1" applyNumberFormat="1" applyFont="1" applyFill="1" applyBorder="1" applyAlignment="1">
      <alignment horizontal="center" vertical="center"/>
    </xf>
    <xf numFmtId="2" fontId="0" fillId="2" borderId="1" xfId="2" applyNumberFormat="1" applyFont="1" applyFill="1" applyBorder="1" applyAlignment="1">
      <alignment horizontal="center" vertical="center"/>
    </xf>
    <xf numFmtId="2" fontId="0" fillId="4" borderId="1" xfId="2" applyNumberFormat="1" applyFont="1" applyFill="1" applyBorder="1" applyAlignment="1">
      <alignment horizontal="center" vertical="center"/>
    </xf>
    <xf numFmtId="166" fontId="0" fillId="3" borderId="1" xfId="1" applyNumberFormat="1" applyFont="1" applyFill="1" applyBorder="1" applyAlignment="1">
      <alignment horizontal="center" vertical="center"/>
    </xf>
    <xf numFmtId="164" fontId="0" fillId="5" borderId="1" xfId="2" applyNumberFormat="1" applyFont="1" applyFill="1" applyBorder="1"/>
    <xf numFmtId="164" fontId="0" fillId="6" borderId="1" xfId="2" applyNumberFormat="1" applyFont="1" applyFill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3" borderId="1" xfId="2" applyNumberFormat="1" applyFont="1" applyFill="1" applyBorder="1"/>
    <xf numFmtId="0" fontId="0" fillId="3" borderId="0" xfId="0" applyFill="1"/>
    <xf numFmtId="0" fontId="0" fillId="3" borderId="1" xfId="0" applyFill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6">
    <cellStyle name="Millares [0]" xfId="1" builtinId="6"/>
    <cellStyle name="Normal" xfId="0" builtinId="0"/>
    <cellStyle name="Normal_Ponderación bivariada" xfId="3" xr:uid="{D20F24D0-B8E0-412A-B155-1E98266D3673}"/>
    <cellStyle name="Normal_Ponderación trivariada" xfId="4" xr:uid="{3CF7A9DA-DA98-4D2E-92C2-66A2B302B7F2}"/>
    <cellStyle name="Normal_Ponderación trivariada_1" xfId="5" xr:uid="{E1EE1DE4-62AF-4FFF-BEA2-D91C6BFE5BFB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4746-D1DE-4C88-82F7-54DB26BB122A}">
  <dimension ref="B2:L31"/>
  <sheetViews>
    <sheetView tabSelected="1" workbookViewId="0">
      <selection activeCell="B19" sqref="B19"/>
    </sheetView>
  </sheetViews>
  <sheetFormatPr baseColWidth="10" defaultRowHeight="14.4" x14ac:dyDescent="0.3"/>
  <cols>
    <col min="2" max="2" width="15" bestFit="1" customWidth="1"/>
    <col min="3" max="3" width="14.109375" bestFit="1" customWidth="1"/>
    <col min="4" max="4" width="8.88671875" bestFit="1" customWidth="1"/>
    <col min="5" max="5" width="12.109375" customWidth="1"/>
    <col min="6" max="6" width="7.21875" bestFit="1" customWidth="1"/>
    <col min="8" max="8" width="17.5546875" customWidth="1"/>
    <col min="9" max="9" width="20.44140625" customWidth="1"/>
  </cols>
  <sheetData>
    <row r="2" spans="2:12" x14ac:dyDescent="0.3">
      <c r="B2" s="64" t="s">
        <v>71</v>
      </c>
      <c r="C2" s="64"/>
      <c r="D2" s="64"/>
      <c r="E2" s="64"/>
      <c r="F2" s="64"/>
      <c r="H2" s="67" t="s">
        <v>70</v>
      </c>
      <c r="I2" s="67"/>
      <c r="J2" s="67"/>
      <c r="K2" s="67"/>
      <c r="L2" s="67"/>
    </row>
    <row r="3" spans="2:12" x14ac:dyDescent="0.3">
      <c r="B3" s="78" t="s">
        <v>0</v>
      </c>
      <c r="C3" s="28" t="s">
        <v>21</v>
      </c>
      <c r="D3" s="37" t="s">
        <v>15</v>
      </c>
      <c r="E3" s="37" t="s">
        <v>16</v>
      </c>
      <c r="F3" s="37" t="s">
        <v>7</v>
      </c>
      <c r="G3" s="79"/>
      <c r="H3" s="78" t="s">
        <v>0</v>
      </c>
      <c r="I3" s="37" t="s">
        <v>21</v>
      </c>
      <c r="J3" s="37" t="s">
        <v>15</v>
      </c>
      <c r="K3" s="37" t="s">
        <v>16</v>
      </c>
      <c r="L3" s="37" t="s">
        <v>7</v>
      </c>
    </row>
    <row r="4" spans="2:12" x14ac:dyDescent="0.3">
      <c r="B4" s="74" t="s">
        <v>3</v>
      </c>
      <c r="C4" s="1" t="s">
        <v>8</v>
      </c>
      <c r="D4" s="6">
        <v>4029</v>
      </c>
      <c r="E4" s="6">
        <v>4183</v>
      </c>
      <c r="F4" s="13">
        <f>SUM(D4:E4)</f>
        <v>8212</v>
      </c>
      <c r="H4" s="74" t="s">
        <v>3</v>
      </c>
      <c r="I4" s="1" t="s">
        <v>8</v>
      </c>
      <c r="J4" s="6">
        <v>23</v>
      </c>
      <c r="K4" s="6">
        <v>20</v>
      </c>
      <c r="L4" s="13">
        <f>SUM(J4:K4)</f>
        <v>43</v>
      </c>
    </row>
    <row r="5" spans="2:12" x14ac:dyDescent="0.3">
      <c r="B5" s="74"/>
      <c r="C5" s="1" t="s">
        <v>9</v>
      </c>
      <c r="D5" s="6">
        <v>8162</v>
      </c>
      <c r="E5" s="6">
        <v>7673</v>
      </c>
      <c r="F5" s="13">
        <f t="shared" ref="F5:F15" si="0">SUM(D5:E5)</f>
        <v>15835</v>
      </c>
      <c r="H5" s="74"/>
      <c r="I5" s="1" t="s">
        <v>9</v>
      </c>
      <c r="J5" s="6">
        <v>41</v>
      </c>
      <c r="K5" s="6">
        <v>38</v>
      </c>
      <c r="L5" s="13">
        <f t="shared" ref="L5:L15" si="1">SUM(J5:K5)</f>
        <v>79</v>
      </c>
    </row>
    <row r="6" spans="2:12" x14ac:dyDescent="0.3">
      <c r="B6" s="74"/>
      <c r="C6" s="1" t="s">
        <v>10</v>
      </c>
      <c r="D6" s="6">
        <v>6133</v>
      </c>
      <c r="E6" s="6">
        <v>6080</v>
      </c>
      <c r="F6" s="13">
        <f t="shared" si="0"/>
        <v>12213</v>
      </c>
      <c r="H6" s="74"/>
      <c r="I6" s="1" t="s">
        <v>10</v>
      </c>
      <c r="J6" s="6">
        <v>32</v>
      </c>
      <c r="K6" s="6">
        <v>34</v>
      </c>
      <c r="L6" s="13">
        <f t="shared" si="1"/>
        <v>66</v>
      </c>
    </row>
    <row r="7" spans="2:12" x14ac:dyDescent="0.3">
      <c r="B7" s="74"/>
      <c r="C7" s="1" t="s">
        <v>11</v>
      </c>
      <c r="D7" s="6">
        <v>5939</v>
      </c>
      <c r="E7" s="6">
        <v>5402</v>
      </c>
      <c r="F7" s="13">
        <f t="shared" si="0"/>
        <v>11341</v>
      </c>
      <c r="H7" s="74"/>
      <c r="I7" s="1" t="s">
        <v>11</v>
      </c>
      <c r="J7" s="6">
        <v>23</v>
      </c>
      <c r="K7" s="6">
        <v>24</v>
      </c>
      <c r="L7" s="13">
        <f t="shared" si="1"/>
        <v>47</v>
      </c>
    </row>
    <row r="8" spans="2:12" x14ac:dyDescent="0.3">
      <c r="B8" s="74" t="s">
        <v>4</v>
      </c>
      <c r="C8" s="1" t="s">
        <v>8</v>
      </c>
      <c r="D8" s="6">
        <v>2113</v>
      </c>
      <c r="E8" s="6">
        <v>2319</v>
      </c>
      <c r="F8" s="13">
        <f t="shared" si="0"/>
        <v>4432</v>
      </c>
      <c r="H8" s="74" t="s">
        <v>4</v>
      </c>
      <c r="I8" s="1" t="s">
        <v>8</v>
      </c>
      <c r="J8" s="6">
        <v>14</v>
      </c>
      <c r="K8" s="6">
        <v>14</v>
      </c>
      <c r="L8" s="13">
        <f t="shared" si="1"/>
        <v>28</v>
      </c>
    </row>
    <row r="9" spans="2:12" x14ac:dyDescent="0.3">
      <c r="B9" s="74"/>
      <c r="C9" s="1" t="s">
        <v>9</v>
      </c>
      <c r="D9" s="6">
        <v>4043</v>
      </c>
      <c r="E9" s="6">
        <v>4175</v>
      </c>
      <c r="F9" s="13">
        <f t="shared" si="0"/>
        <v>8218</v>
      </c>
      <c r="H9" s="74"/>
      <c r="I9" s="1" t="s">
        <v>9</v>
      </c>
      <c r="J9" s="6">
        <v>17</v>
      </c>
      <c r="K9" s="6">
        <v>26</v>
      </c>
      <c r="L9" s="13">
        <f t="shared" si="1"/>
        <v>43</v>
      </c>
    </row>
    <row r="10" spans="2:12" x14ac:dyDescent="0.3">
      <c r="B10" s="74"/>
      <c r="C10" s="1" t="s">
        <v>10</v>
      </c>
      <c r="D10" s="6">
        <v>3150</v>
      </c>
      <c r="E10" s="6">
        <v>3398</v>
      </c>
      <c r="F10" s="13">
        <f t="shared" si="0"/>
        <v>6548</v>
      </c>
      <c r="H10" s="74"/>
      <c r="I10" s="1" t="s">
        <v>10</v>
      </c>
      <c r="J10" s="6">
        <v>18</v>
      </c>
      <c r="K10" s="6">
        <v>34</v>
      </c>
      <c r="L10" s="13">
        <f t="shared" si="1"/>
        <v>52</v>
      </c>
    </row>
    <row r="11" spans="2:12" x14ac:dyDescent="0.3">
      <c r="B11" s="74"/>
      <c r="C11" s="1" t="s">
        <v>11</v>
      </c>
      <c r="D11" s="6">
        <v>2864</v>
      </c>
      <c r="E11" s="6">
        <v>2732</v>
      </c>
      <c r="F11" s="13">
        <f t="shared" si="0"/>
        <v>5596</v>
      </c>
      <c r="H11" s="74"/>
      <c r="I11" s="1" t="s">
        <v>11</v>
      </c>
      <c r="J11" s="6">
        <v>8</v>
      </c>
      <c r="K11" s="6">
        <v>18</v>
      </c>
      <c r="L11" s="13">
        <f t="shared" si="1"/>
        <v>26</v>
      </c>
    </row>
    <row r="12" spans="2:12" x14ac:dyDescent="0.3">
      <c r="B12" s="74" t="s">
        <v>5</v>
      </c>
      <c r="C12" s="1" t="s">
        <v>8</v>
      </c>
      <c r="D12" s="6">
        <v>716</v>
      </c>
      <c r="E12" s="6">
        <v>816</v>
      </c>
      <c r="F12" s="13">
        <f t="shared" si="0"/>
        <v>1532</v>
      </c>
      <c r="H12" s="74" t="s">
        <v>5</v>
      </c>
      <c r="I12" s="1" t="s">
        <v>8</v>
      </c>
      <c r="J12" s="6">
        <v>1</v>
      </c>
      <c r="K12" s="6">
        <v>2</v>
      </c>
      <c r="L12" s="13">
        <f t="shared" si="1"/>
        <v>3</v>
      </c>
    </row>
    <row r="13" spans="2:12" x14ac:dyDescent="0.3">
      <c r="B13" s="74"/>
      <c r="C13" s="1" t="s">
        <v>9</v>
      </c>
      <c r="D13" s="6">
        <v>1570</v>
      </c>
      <c r="E13" s="6">
        <v>1566</v>
      </c>
      <c r="F13" s="13">
        <f t="shared" si="0"/>
        <v>3136</v>
      </c>
      <c r="H13" s="74"/>
      <c r="I13" s="1" t="s">
        <v>9</v>
      </c>
      <c r="J13" s="6">
        <v>14</v>
      </c>
      <c r="K13" s="6">
        <v>18</v>
      </c>
      <c r="L13" s="13">
        <f t="shared" si="1"/>
        <v>32</v>
      </c>
    </row>
    <row r="14" spans="2:12" x14ac:dyDescent="0.3">
      <c r="B14" s="74"/>
      <c r="C14" s="1" t="s">
        <v>10</v>
      </c>
      <c r="D14" s="6">
        <v>1227</v>
      </c>
      <c r="E14" s="6">
        <v>1468</v>
      </c>
      <c r="F14" s="13">
        <f t="shared" si="0"/>
        <v>2695</v>
      </c>
      <c r="H14" s="74"/>
      <c r="I14" s="1" t="s">
        <v>10</v>
      </c>
      <c r="J14" s="6">
        <v>18</v>
      </c>
      <c r="K14" s="6">
        <v>15</v>
      </c>
      <c r="L14" s="13">
        <f t="shared" si="1"/>
        <v>33</v>
      </c>
    </row>
    <row r="15" spans="2:12" x14ac:dyDescent="0.3">
      <c r="B15" s="74"/>
      <c r="C15" s="1" t="s">
        <v>11</v>
      </c>
      <c r="D15" s="6">
        <v>1467</v>
      </c>
      <c r="E15" s="6">
        <v>1430</v>
      </c>
      <c r="F15" s="13">
        <f t="shared" si="0"/>
        <v>2897</v>
      </c>
      <c r="H15" s="74"/>
      <c r="I15" s="1" t="s">
        <v>11</v>
      </c>
      <c r="J15" s="6">
        <v>8</v>
      </c>
      <c r="K15" s="6">
        <v>5</v>
      </c>
      <c r="L15" s="13">
        <f t="shared" si="1"/>
        <v>13</v>
      </c>
    </row>
    <row r="16" spans="2:12" x14ac:dyDescent="0.3">
      <c r="B16" s="70" t="s">
        <v>7</v>
      </c>
      <c r="C16" s="72"/>
      <c r="D16" s="25">
        <f>SUM(D4:D15)</f>
        <v>41413</v>
      </c>
      <c r="E16" s="25">
        <f t="shared" ref="E16:F16" si="2">SUM(E4:E15)</f>
        <v>41242</v>
      </c>
      <c r="F16" s="25">
        <f t="shared" si="2"/>
        <v>82655</v>
      </c>
      <c r="H16" s="70" t="s">
        <v>7</v>
      </c>
      <c r="I16" s="72"/>
      <c r="J16" s="25">
        <f>SUM(J4:J15)</f>
        <v>217</v>
      </c>
      <c r="K16" s="25">
        <f t="shared" ref="K16:L16" si="3">SUM(K4:K15)</f>
        <v>248</v>
      </c>
      <c r="L16" s="25">
        <f t="shared" si="3"/>
        <v>465</v>
      </c>
    </row>
    <row r="18" spans="2:5" x14ac:dyDescent="0.3">
      <c r="B18" s="67" t="s">
        <v>77</v>
      </c>
      <c r="C18" s="67"/>
      <c r="D18" s="67"/>
      <c r="E18" s="67"/>
    </row>
    <row r="19" spans="2:5" x14ac:dyDescent="0.3">
      <c r="B19" s="39" t="s">
        <v>0</v>
      </c>
      <c r="C19" s="37" t="s">
        <v>21</v>
      </c>
      <c r="D19" s="37" t="s">
        <v>16</v>
      </c>
      <c r="E19" s="37" t="s">
        <v>15</v>
      </c>
    </row>
    <row r="20" spans="2:5" x14ac:dyDescent="0.3">
      <c r="B20" s="74" t="s">
        <v>3</v>
      </c>
      <c r="C20" s="1" t="s">
        <v>8</v>
      </c>
      <c r="D20" s="42">
        <v>0.98549234245015294</v>
      </c>
      <c r="E20" s="46">
        <v>1.1766348073316797</v>
      </c>
    </row>
    <row r="21" spans="2:5" x14ac:dyDescent="0.3">
      <c r="B21" s="74"/>
      <c r="C21" s="1" t="s">
        <v>9</v>
      </c>
      <c r="D21" s="46">
        <v>1.1199446420693715</v>
      </c>
      <c r="E21" s="46">
        <v>1.1359662388686009</v>
      </c>
    </row>
    <row r="22" spans="2:5" x14ac:dyDescent="0.3">
      <c r="B22" s="74"/>
      <c r="C22" s="1" t="s">
        <v>10</v>
      </c>
      <c r="D22" s="46">
        <v>1.0782185741939385</v>
      </c>
      <c r="E22" s="42">
        <v>1.0060243321816054</v>
      </c>
    </row>
    <row r="23" spans="2:5" x14ac:dyDescent="0.3">
      <c r="B23" s="74"/>
      <c r="C23" s="1" t="s">
        <v>11</v>
      </c>
      <c r="D23" s="47">
        <v>1.4526778411048544</v>
      </c>
      <c r="E23" s="47">
        <v>1.2662724578065452</v>
      </c>
    </row>
    <row r="24" spans="2:5" x14ac:dyDescent="0.3">
      <c r="B24" s="74" t="s">
        <v>4</v>
      </c>
      <c r="C24" s="1" t="s">
        <v>8</v>
      </c>
      <c r="D24" s="47">
        <v>0.84909304596558843</v>
      </c>
      <c r="E24" s="46">
        <v>0.93187258570477971</v>
      </c>
    </row>
    <row r="25" spans="2:5" x14ac:dyDescent="0.3">
      <c r="B25" s="74"/>
      <c r="C25" s="1" t="s">
        <v>9</v>
      </c>
      <c r="D25" s="47">
        <v>1.3379461759902074</v>
      </c>
      <c r="E25" s="46">
        <v>0.90337268442041285</v>
      </c>
    </row>
    <row r="26" spans="2:5" x14ac:dyDescent="0.3">
      <c r="B26" s="74"/>
      <c r="C26" s="1" t="s">
        <v>10</v>
      </c>
      <c r="D26" s="42">
        <v>0.9845139435000908</v>
      </c>
      <c r="E26" s="47">
        <v>0.56224846722912736</v>
      </c>
    </row>
    <row r="27" spans="2:5" x14ac:dyDescent="0.3">
      <c r="B27" s="74"/>
      <c r="C27" s="1" t="s">
        <v>11</v>
      </c>
      <c r="D27" s="47">
        <v>2.0140342387030428</v>
      </c>
      <c r="E27" s="47">
        <v>0.85387050591817393</v>
      </c>
    </row>
    <row r="28" spans="2:5" x14ac:dyDescent="0.3">
      <c r="B28" s="74" t="s">
        <v>5</v>
      </c>
      <c r="C28" s="1" t="s">
        <v>8</v>
      </c>
      <c r="D28" s="47">
        <v>4.0280684774060855</v>
      </c>
      <c r="E28" s="47">
        <v>2.2953239368459255</v>
      </c>
    </row>
    <row r="29" spans="2:5" x14ac:dyDescent="0.3">
      <c r="B29" s="74"/>
      <c r="C29" s="1" t="s">
        <v>9</v>
      </c>
      <c r="D29" s="47">
        <v>0.63089260869189479</v>
      </c>
      <c r="E29" s="47">
        <v>0.48944407476861651</v>
      </c>
    </row>
    <row r="30" spans="2:5" x14ac:dyDescent="0.3">
      <c r="B30" s="74"/>
      <c r="C30" s="1" t="s">
        <v>10</v>
      </c>
      <c r="D30" s="47">
        <v>0.3834916218014639</v>
      </c>
      <c r="E30" s="47">
        <v>0.55057770249833649</v>
      </c>
    </row>
    <row r="31" spans="2:5" x14ac:dyDescent="0.3">
      <c r="B31" s="74"/>
      <c r="C31" s="1" t="s">
        <v>11</v>
      </c>
      <c r="D31" s="42">
        <v>1.0316299679390237</v>
      </c>
      <c r="E31" s="47">
        <v>1.6089770733772908</v>
      </c>
    </row>
  </sheetData>
  <mergeCells count="14">
    <mergeCell ref="B24:B27"/>
    <mergeCell ref="B28:B31"/>
    <mergeCell ref="B12:B15"/>
    <mergeCell ref="H12:H15"/>
    <mergeCell ref="B16:C16"/>
    <mergeCell ref="H16:I16"/>
    <mergeCell ref="B18:E18"/>
    <mergeCell ref="B20:B23"/>
    <mergeCell ref="B2:F2"/>
    <mergeCell ref="H2:L2"/>
    <mergeCell ref="B4:B7"/>
    <mergeCell ref="H4:H7"/>
    <mergeCell ref="B8:B11"/>
    <mergeCell ref="H8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CAE5-74C9-4497-9D54-03C105E9D063}">
  <dimension ref="B2:F48"/>
  <sheetViews>
    <sheetView workbookViewId="0">
      <selection activeCell="F3" sqref="F3"/>
    </sheetView>
  </sheetViews>
  <sheetFormatPr baseColWidth="10" defaultRowHeight="14.4" x14ac:dyDescent="0.3"/>
  <cols>
    <col min="2" max="2" width="18.33203125" customWidth="1"/>
    <col min="3" max="3" width="20.6640625" bestFit="1" customWidth="1"/>
    <col min="5" max="5" width="18.33203125" customWidth="1"/>
    <col min="6" max="6" width="14" customWidth="1"/>
  </cols>
  <sheetData>
    <row r="2" spans="2:6" ht="27" customHeight="1" x14ac:dyDescent="0.3">
      <c r="B2" s="55" t="s">
        <v>17</v>
      </c>
      <c r="C2" s="56"/>
      <c r="E2" s="55" t="s">
        <v>19</v>
      </c>
      <c r="F2" s="56"/>
    </row>
    <row r="3" spans="2:6" x14ac:dyDescent="0.3">
      <c r="B3" s="3" t="s">
        <v>12</v>
      </c>
      <c r="C3" s="5" t="s">
        <v>1</v>
      </c>
      <c r="E3" s="3" t="s">
        <v>12</v>
      </c>
      <c r="F3" s="5" t="s">
        <v>67</v>
      </c>
    </row>
    <row r="4" spans="2:6" x14ac:dyDescent="0.3">
      <c r="B4" s="1" t="s">
        <v>8</v>
      </c>
      <c r="C4" s="6">
        <v>14176</v>
      </c>
      <c r="E4" s="1" t="s">
        <v>8</v>
      </c>
      <c r="F4" s="1">
        <v>74</v>
      </c>
    </row>
    <row r="5" spans="2:6" x14ac:dyDescent="0.3">
      <c r="B5" s="1" t="s">
        <v>9</v>
      </c>
      <c r="C5" s="6">
        <v>27189</v>
      </c>
      <c r="E5" s="1" t="s">
        <v>9</v>
      </c>
      <c r="F5" s="1">
        <v>154</v>
      </c>
    </row>
    <row r="6" spans="2:6" x14ac:dyDescent="0.3">
      <c r="B6" s="1" t="s">
        <v>10</v>
      </c>
      <c r="C6" s="6">
        <v>21456</v>
      </c>
      <c r="E6" s="1" t="s">
        <v>10</v>
      </c>
      <c r="F6" s="1">
        <v>151</v>
      </c>
    </row>
    <row r="7" spans="2:6" x14ac:dyDescent="0.3">
      <c r="B7" s="1" t="s">
        <v>11</v>
      </c>
      <c r="C7" s="6">
        <v>19834</v>
      </c>
      <c r="E7" s="1" t="s">
        <v>11</v>
      </c>
      <c r="F7" s="1">
        <v>86</v>
      </c>
    </row>
    <row r="8" spans="2:6" x14ac:dyDescent="0.3">
      <c r="B8" s="3" t="s">
        <v>7</v>
      </c>
      <c r="C8" s="7">
        <f>SUM(C4:C7)</f>
        <v>82655</v>
      </c>
      <c r="E8" s="3" t="s">
        <v>7</v>
      </c>
      <c r="F8" s="3">
        <f>SUM(F4:F7)</f>
        <v>465</v>
      </c>
    </row>
    <row r="11" spans="2:6" ht="28.2" customHeight="1" x14ac:dyDescent="0.3">
      <c r="B11" s="57" t="s">
        <v>18</v>
      </c>
      <c r="C11" s="58"/>
      <c r="E11" s="59" t="s">
        <v>20</v>
      </c>
      <c r="F11" s="59"/>
    </row>
    <row r="12" spans="2:6" x14ac:dyDescent="0.3">
      <c r="B12" s="3" t="s">
        <v>12</v>
      </c>
      <c r="C12" s="5" t="s">
        <v>13</v>
      </c>
      <c r="E12" s="3" t="s">
        <v>12</v>
      </c>
      <c r="F12" s="5" t="s">
        <v>13</v>
      </c>
    </row>
    <row r="13" spans="2:6" x14ac:dyDescent="0.3">
      <c r="B13" s="1" t="s">
        <v>8</v>
      </c>
      <c r="C13" s="2">
        <f>C4/$C$8</f>
        <v>0.17150807573649507</v>
      </c>
      <c r="E13" s="1" t="s">
        <v>8</v>
      </c>
      <c r="F13" s="2">
        <f>F4/$F$8</f>
        <v>0.15913978494623657</v>
      </c>
    </row>
    <row r="14" spans="2:6" x14ac:dyDescent="0.3">
      <c r="B14" s="1" t="s">
        <v>9</v>
      </c>
      <c r="C14" s="2">
        <f t="shared" ref="C14:C15" si="0">C5/$C$8</f>
        <v>0.3289456173250257</v>
      </c>
      <c r="E14" s="1" t="s">
        <v>9</v>
      </c>
      <c r="F14" s="2">
        <f>F5/$F$8</f>
        <v>0.33118279569892473</v>
      </c>
    </row>
    <row r="15" spans="2:6" x14ac:dyDescent="0.3">
      <c r="B15" s="1" t="s">
        <v>10</v>
      </c>
      <c r="C15" s="2">
        <f t="shared" si="0"/>
        <v>0.259585022079729</v>
      </c>
      <c r="E15" s="1" t="s">
        <v>10</v>
      </c>
      <c r="F15" s="2">
        <f>F6/$F$8</f>
        <v>0.3247311827956989</v>
      </c>
    </row>
    <row r="16" spans="2:6" x14ac:dyDescent="0.3">
      <c r="B16" s="1" t="s">
        <v>11</v>
      </c>
      <c r="C16" s="2">
        <f>C7/$C$8</f>
        <v>0.23996128485875023</v>
      </c>
      <c r="E16" s="1" t="s">
        <v>11</v>
      </c>
      <c r="F16" s="2">
        <f>F7/$F$8</f>
        <v>0.18494623655913978</v>
      </c>
    </row>
    <row r="19" spans="2:6" ht="26.4" customHeight="1" x14ac:dyDescent="0.3">
      <c r="B19" s="54" t="s">
        <v>23</v>
      </c>
      <c r="C19" s="54"/>
      <c r="E19" s="60" t="s">
        <v>24</v>
      </c>
      <c r="F19" s="60"/>
    </row>
    <row r="20" spans="2:6" x14ac:dyDescent="0.3">
      <c r="B20" s="10" t="s">
        <v>21</v>
      </c>
      <c r="C20" s="11" t="s">
        <v>22</v>
      </c>
      <c r="E20" s="3" t="s">
        <v>12</v>
      </c>
      <c r="F20" s="5" t="s">
        <v>25</v>
      </c>
    </row>
    <row r="21" spans="2:6" x14ac:dyDescent="0.3">
      <c r="B21" s="1" t="s">
        <v>8</v>
      </c>
      <c r="C21" s="9">
        <f>C13/F13</f>
        <v>1.0777196651009486</v>
      </c>
      <c r="E21" s="1" t="s">
        <v>8</v>
      </c>
      <c r="F21" s="12">
        <v>1</v>
      </c>
    </row>
    <row r="22" spans="2:6" x14ac:dyDescent="0.3">
      <c r="B22" s="1" t="s">
        <v>9</v>
      </c>
      <c r="C22" s="9">
        <f t="shared" ref="C22:C24" si="1">C14/F14</f>
        <v>0.99324488348140882</v>
      </c>
      <c r="E22" s="1" t="s">
        <v>9</v>
      </c>
      <c r="F22" s="12">
        <v>2</v>
      </c>
    </row>
    <row r="23" spans="2:6" x14ac:dyDescent="0.3">
      <c r="B23" s="1" t="s">
        <v>10</v>
      </c>
      <c r="C23" s="36">
        <f t="shared" si="1"/>
        <v>0.79938433951704635</v>
      </c>
      <c r="E23" s="1" t="s">
        <v>10</v>
      </c>
      <c r="F23" s="12">
        <v>3</v>
      </c>
    </row>
    <row r="24" spans="2:6" x14ac:dyDescent="0.3">
      <c r="B24" s="1" t="s">
        <v>11</v>
      </c>
      <c r="C24" s="36">
        <f t="shared" si="1"/>
        <v>1.2974650867362658</v>
      </c>
      <c r="E24" s="1" t="s">
        <v>11</v>
      </c>
      <c r="F24" s="12">
        <v>4</v>
      </c>
    </row>
    <row r="26" spans="2:6" x14ac:dyDescent="0.3">
      <c r="B26" t="s">
        <v>27</v>
      </c>
      <c r="C26" t="s">
        <v>28</v>
      </c>
      <c r="D26" t="s">
        <v>29</v>
      </c>
    </row>
    <row r="27" spans="2:6" x14ac:dyDescent="0.3">
      <c r="B27" s="51" t="s">
        <v>30</v>
      </c>
      <c r="C27" s="51"/>
    </row>
    <row r="28" spans="2:6" x14ac:dyDescent="0.3">
      <c r="B28" s="3" t="s">
        <v>21</v>
      </c>
      <c r="C28" s="5" t="s">
        <v>31</v>
      </c>
    </row>
    <row r="29" spans="2:6" x14ac:dyDescent="0.3">
      <c r="B29" s="1" t="s">
        <v>8</v>
      </c>
      <c r="C29" s="20" t="str">
        <f>$B$26&amp;F21&amp;$D$26&amp;C21&amp;$C$26</f>
        <v>(1=1,07771966510095)</v>
      </c>
    </row>
    <row r="30" spans="2:6" x14ac:dyDescent="0.3">
      <c r="B30" s="1" t="s">
        <v>9</v>
      </c>
      <c r="C30" s="20" t="str">
        <f t="shared" ref="C30:C32" si="2">$B$26&amp;F22&amp;$D$26&amp;C22&amp;$C$26</f>
        <v>(2=0,993244883481409)</v>
      </c>
    </row>
    <row r="31" spans="2:6" x14ac:dyDescent="0.3">
      <c r="B31" s="1" t="s">
        <v>10</v>
      </c>
      <c r="C31" s="20" t="str">
        <f t="shared" si="2"/>
        <v>(3=0,799384339517046)</v>
      </c>
    </row>
    <row r="32" spans="2:6" x14ac:dyDescent="0.3">
      <c r="B32" s="1" t="s">
        <v>11</v>
      </c>
      <c r="C32" s="20" t="str">
        <f t="shared" si="2"/>
        <v>(4=1,29746508673627)</v>
      </c>
    </row>
    <row r="34" spans="2:6" x14ac:dyDescent="0.3">
      <c r="B34" s="52" t="s">
        <v>32</v>
      </c>
      <c r="C34" s="52"/>
      <c r="E34" s="52" t="s">
        <v>33</v>
      </c>
      <c r="F34" s="52"/>
    </row>
    <row r="35" spans="2:6" x14ac:dyDescent="0.3">
      <c r="B35" s="3" t="s">
        <v>21</v>
      </c>
      <c r="C35" s="5" t="s">
        <v>68</v>
      </c>
      <c r="E35" s="3" t="s">
        <v>21</v>
      </c>
      <c r="F35" s="5" t="s">
        <v>13</v>
      </c>
    </row>
    <row r="36" spans="2:6" x14ac:dyDescent="0.3">
      <c r="B36" s="1" t="s">
        <v>8</v>
      </c>
      <c r="C36" s="16">
        <f>F4*C21</f>
        <v>79.751255217470202</v>
      </c>
      <c r="E36" s="14" t="s">
        <v>8</v>
      </c>
      <c r="F36" s="2">
        <f>C36/$C$40</f>
        <v>0.17150807573649504</v>
      </c>
    </row>
    <row r="37" spans="2:6" x14ac:dyDescent="0.3">
      <c r="B37" s="1" t="s">
        <v>9</v>
      </c>
      <c r="C37" s="16">
        <f t="shared" ref="C37:C39" si="3">F5*C22</f>
        <v>152.95971205613696</v>
      </c>
      <c r="E37" s="14" t="s">
        <v>9</v>
      </c>
      <c r="F37" s="2">
        <f t="shared" ref="F37:F40" si="4">C37/$C$40</f>
        <v>0.3289456173250257</v>
      </c>
    </row>
    <row r="38" spans="2:6" x14ac:dyDescent="0.3">
      <c r="B38" s="1" t="s">
        <v>10</v>
      </c>
      <c r="C38" s="16">
        <f t="shared" si="3"/>
        <v>120.707035267074</v>
      </c>
      <c r="E38" s="14" t="s">
        <v>10</v>
      </c>
      <c r="F38" s="2">
        <f t="shared" si="4"/>
        <v>0.259585022079729</v>
      </c>
    </row>
    <row r="39" spans="2:6" x14ac:dyDescent="0.3">
      <c r="B39" s="1" t="s">
        <v>26</v>
      </c>
      <c r="C39" s="16">
        <f t="shared" si="3"/>
        <v>111.58199745931886</v>
      </c>
      <c r="E39" s="14" t="s">
        <v>11</v>
      </c>
      <c r="F39" s="2">
        <f t="shared" si="4"/>
        <v>0.23996128485875021</v>
      </c>
    </row>
    <row r="40" spans="2:6" ht="15.6" x14ac:dyDescent="0.3">
      <c r="B40" s="17" t="s">
        <v>7</v>
      </c>
      <c r="C40" s="18">
        <f>SUM(C36:C39)</f>
        <v>465.00000000000006</v>
      </c>
      <c r="E40" s="15" t="s">
        <v>7</v>
      </c>
      <c r="F40" s="4">
        <f t="shared" si="4"/>
        <v>1</v>
      </c>
    </row>
    <row r="43" spans="2:6" x14ac:dyDescent="0.3">
      <c r="B43" s="53" t="s">
        <v>34</v>
      </c>
      <c r="C43" s="53"/>
    </row>
    <row r="44" spans="2:6" x14ac:dyDescent="0.3">
      <c r="B44" s="3" t="s">
        <v>21</v>
      </c>
      <c r="C44" s="5" t="s">
        <v>35</v>
      </c>
    </row>
    <row r="45" spans="2:6" x14ac:dyDescent="0.3">
      <c r="B45" s="1" t="s">
        <v>8</v>
      </c>
      <c r="C45" s="19">
        <f>F36/C13</f>
        <v>0.99999999999999989</v>
      </c>
    </row>
    <row r="46" spans="2:6" x14ac:dyDescent="0.3">
      <c r="B46" s="1" t="s">
        <v>9</v>
      </c>
      <c r="C46" s="19">
        <f t="shared" ref="C46:C48" si="5">F37/C14</f>
        <v>1</v>
      </c>
    </row>
    <row r="47" spans="2:6" x14ac:dyDescent="0.3">
      <c r="B47" s="1" t="s">
        <v>10</v>
      </c>
      <c r="C47" s="19">
        <f t="shared" si="5"/>
        <v>1</v>
      </c>
    </row>
    <row r="48" spans="2:6" x14ac:dyDescent="0.3">
      <c r="B48" s="1" t="s">
        <v>26</v>
      </c>
      <c r="C48" s="19">
        <f t="shared" si="5"/>
        <v>0.99999999999999989</v>
      </c>
    </row>
  </sheetData>
  <mergeCells count="10">
    <mergeCell ref="B2:C2"/>
    <mergeCell ref="B11:C11"/>
    <mergeCell ref="E2:F2"/>
    <mergeCell ref="E11:F11"/>
    <mergeCell ref="E19:F19"/>
    <mergeCell ref="B27:C27"/>
    <mergeCell ref="B34:C34"/>
    <mergeCell ref="E34:F34"/>
    <mergeCell ref="B43:C43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E9CD-2995-4304-A843-1EE16B80A6A9}">
  <dimension ref="B2:G39"/>
  <sheetViews>
    <sheetView workbookViewId="0">
      <selection activeCell="F3" sqref="F3"/>
    </sheetView>
  </sheetViews>
  <sheetFormatPr baseColWidth="10" defaultRowHeight="14.4" x14ac:dyDescent="0.3"/>
  <cols>
    <col min="2" max="2" width="14.109375" bestFit="1" customWidth="1"/>
    <col min="3" max="3" width="20.6640625" bestFit="1" customWidth="1"/>
    <col min="5" max="5" width="15.109375" bestFit="1" customWidth="1"/>
    <col min="6" max="6" width="18.33203125" customWidth="1"/>
    <col min="7" max="7" width="18.88671875" customWidth="1"/>
  </cols>
  <sheetData>
    <row r="2" spans="2:7" ht="30" customHeight="1" x14ac:dyDescent="0.3">
      <c r="B2" s="61" t="s">
        <v>71</v>
      </c>
      <c r="C2" s="61"/>
      <c r="F2" s="62" t="s">
        <v>70</v>
      </c>
      <c r="G2" s="63"/>
    </row>
    <row r="3" spans="2:7" x14ac:dyDescent="0.3">
      <c r="B3" s="3" t="s">
        <v>14</v>
      </c>
      <c r="C3" s="37" t="s">
        <v>1</v>
      </c>
      <c r="F3" s="3" t="s">
        <v>14</v>
      </c>
      <c r="G3" s="37" t="s">
        <v>67</v>
      </c>
    </row>
    <row r="4" spans="2:7" x14ac:dyDescent="0.3">
      <c r="B4" s="1" t="s">
        <v>15</v>
      </c>
      <c r="C4" s="6">
        <v>41413</v>
      </c>
      <c r="F4" s="1" t="s">
        <v>15</v>
      </c>
      <c r="G4" s="1">
        <v>217</v>
      </c>
    </row>
    <row r="5" spans="2:7" x14ac:dyDescent="0.3">
      <c r="B5" s="1" t="s">
        <v>16</v>
      </c>
      <c r="C5" s="6">
        <v>41242</v>
      </c>
      <c r="F5" s="1" t="s">
        <v>16</v>
      </c>
      <c r="G5" s="1">
        <v>248</v>
      </c>
    </row>
    <row r="6" spans="2:7" x14ac:dyDescent="0.3">
      <c r="B6" s="3" t="s">
        <v>7</v>
      </c>
      <c r="C6" s="7">
        <f>SUM(C4:C5)</f>
        <v>82655</v>
      </c>
      <c r="F6" s="3" t="s">
        <v>7</v>
      </c>
      <c r="G6" s="3">
        <f>SUM(G4:G5)</f>
        <v>465</v>
      </c>
    </row>
    <row r="9" spans="2:7" ht="28.2" customHeight="1" x14ac:dyDescent="0.3">
      <c r="B9" s="61" t="s">
        <v>36</v>
      </c>
      <c r="C9" s="61"/>
      <c r="F9" s="59" t="s">
        <v>20</v>
      </c>
      <c r="G9" s="59"/>
    </row>
    <row r="10" spans="2:7" x14ac:dyDescent="0.3">
      <c r="B10" s="5" t="s">
        <v>14</v>
      </c>
      <c r="C10" s="5" t="s">
        <v>13</v>
      </c>
      <c r="F10" s="3" t="s">
        <v>14</v>
      </c>
      <c r="G10" s="37" t="s">
        <v>13</v>
      </c>
    </row>
    <row r="11" spans="2:7" x14ac:dyDescent="0.3">
      <c r="B11" s="1" t="s">
        <v>15</v>
      </c>
      <c r="C11" s="2">
        <f>C4/$C$6</f>
        <v>0.50103442018026734</v>
      </c>
      <c r="F11" s="1" t="s">
        <v>15</v>
      </c>
      <c r="G11" s="2">
        <f>G4/$G$6</f>
        <v>0.46666666666666667</v>
      </c>
    </row>
    <row r="12" spans="2:7" x14ac:dyDescent="0.3">
      <c r="B12" s="1" t="s">
        <v>16</v>
      </c>
      <c r="C12" s="2">
        <f>C5/$C$6</f>
        <v>0.49896557981973261</v>
      </c>
      <c r="F12" s="1" t="s">
        <v>16</v>
      </c>
      <c r="G12" s="2">
        <f>G5/$G$6</f>
        <v>0.53333333333333333</v>
      </c>
    </row>
    <row r="13" spans="2:7" x14ac:dyDescent="0.3">
      <c r="B13" s="3" t="s">
        <v>7</v>
      </c>
      <c r="C13" s="4">
        <f>C6/$C$6</f>
        <v>1</v>
      </c>
      <c r="F13" s="3" t="s">
        <v>7</v>
      </c>
      <c r="G13" s="4">
        <f>SUM(G11:G12)</f>
        <v>1</v>
      </c>
    </row>
    <row r="16" spans="2:7" x14ac:dyDescent="0.3">
      <c r="B16" s="54" t="s">
        <v>23</v>
      </c>
      <c r="C16" s="54"/>
      <c r="F16" s="54" t="s">
        <v>24</v>
      </c>
      <c r="G16" s="54"/>
    </row>
    <row r="17" spans="2:7" x14ac:dyDescent="0.3">
      <c r="B17" s="3" t="s">
        <v>14</v>
      </c>
      <c r="C17" s="3" t="s">
        <v>22</v>
      </c>
      <c r="F17" s="3" t="s">
        <v>14</v>
      </c>
      <c r="G17" s="5" t="s">
        <v>25</v>
      </c>
    </row>
    <row r="18" spans="2:7" x14ac:dyDescent="0.3">
      <c r="B18" s="1" t="s">
        <v>15</v>
      </c>
      <c r="C18" s="8">
        <f>C11/G11</f>
        <v>1.0736451861005729</v>
      </c>
      <c r="F18" s="1" t="s">
        <v>15</v>
      </c>
      <c r="G18" s="12">
        <v>1</v>
      </c>
    </row>
    <row r="19" spans="2:7" x14ac:dyDescent="0.3">
      <c r="B19" s="1" t="s">
        <v>16</v>
      </c>
      <c r="C19" s="8">
        <f>C12/G12</f>
        <v>0.93556046216199862</v>
      </c>
      <c r="F19" s="1" t="s">
        <v>16</v>
      </c>
      <c r="G19" s="12">
        <v>2</v>
      </c>
    </row>
    <row r="22" spans="2:7" x14ac:dyDescent="0.3">
      <c r="B22" t="s">
        <v>27</v>
      </c>
      <c r="C22" t="s">
        <v>28</v>
      </c>
      <c r="D22" t="s">
        <v>29</v>
      </c>
    </row>
    <row r="23" spans="2:7" x14ac:dyDescent="0.3">
      <c r="B23" s="51" t="s">
        <v>30</v>
      </c>
      <c r="C23" s="51"/>
    </row>
    <row r="24" spans="2:7" x14ac:dyDescent="0.3">
      <c r="B24" s="3" t="s">
        <v>14</v>
      </c>
      <c r="C24" s="5" t="s">
        <v>31</v>
      </c>
    </row>
    <row r="25" spans="2:7" x14ac:dyDescent="0.3">
      <c r="B25" s="1" t="s">
        <v>15</v>
      </c>
      <c r="C25" s="20" t="str">
        <f>$B$22&amp;G18&amp;$D$22&amp;C18&amp;$C$22</f>
        <v>(1=1,07364518610057)</v>
      </c>
    </row>
    <row r="26" spans="2:7" x14ac:dyDescent="0.3">
      <c r="B26" s="1" t="s">
        <v>16</v>
      </c>
      <c r="C26" s="20" t="str">
        <f>$B$22&amp;G19&amp;$D$22&amp;C19&amp;$C$22</f>
        <v>(2=0,935560462161999)</v>
      </c>
    </row>
    <row r="29" spans="2:7" x14ac:dyDescent="0.3">
      <c r="B29" s="52" t="s">
        <v>32</v>
      </c>
      <c r="C29" s="52"/>
      <c r="E29" s="52" t="s">
        <v>33</v>
      </c>
      <c r="F29" s="52"/>
    </row>
    <row r="30" spans="2:7" x14ac:dyDescent="0.3">
      <c r="B30" s="3" t="s">
        <v>14</v>
      </c>
      <c r="C30" s="5" t="s">
        <v>68</v>
      </c>
      <c r="E30" s="3" t="s">
        <v>21</v>
      </c>
      <c r="F30" s="5" t="s">
        <v>13</v>
      </c>
    </row>
    <row r="31" spans="2:7" x14ac:dyDescent="0.3">
      <c r="B31" s="1" t="s">
        <v>15</v>
      </c>
      <c r="C31" s="16">
        <f>G4*C18</f>
        <v>232.98100538382431</v>
      </c>
      <c r="E31" s="14" t="s">
        <v>15</v>
      </c>
      <c r="F31" s="2">
        <f>C31/$C$33</f>
        <v>0.50103442018026734</v>
      </c>
    </row>
    <row r="32" spans="2:7" x14ac:dyDescent="0.3">
      <c r="B32" s="1" t="s">
        <v>16</v>
      </c>
      <c r="C32" s="16">
        <f>G5*C19</f>
        <v>232.01899461617566</v>
      </c>
      <c r="E32" s="14" t="s">
        <v>16</v>
      </c>
      <c r="F32" s="2">
        <f>C32/$C$33</f>
        <v>0.49896557981973261</v>
      </c>
    </row>
    <row r="33" spans="2:6" ht="15.6" x14ac:dyDescent="0.3">
      <c r="B33" s="17" t="s">
        <v>7</v>
      </c>
      <c r="C33" s="18">
        <f>SUM(C31:C32)</f>
        <v>465</v>
      </c>
      <c r="E33" s="15" t="s">
        <v>7</v>
      </c>
      <c r="F33" s="4">
        <f>SUM(F31:F32)</f>
        <v>1</v>
      </c>
    </row>
    <row r="36" spans="2:6" x14ac:dyDescent="0.3">
      <c r="B36" s="53" t="s">
        <v>34</v>
      </c>
      <c r="C36" s="53"/>
    </row>
    <row r="37" spans="2:6" x14ac:dyDescent="0.3">
      <c r="B37" s="3" t="s">
        <v>14</v>
      </c>
      <c r="C37" s="5" t="s">
        <v>35</v>
      </c>
    </row>
    <row r="38" spans="2:6" x14ac:dyDescent="0.3">
      <c r="B38" s="1" t="s">
        <v>15</v>
      </c>
      <c r="C38" s="19">
        <f>F31/C11</f>
        <v>1</v>
      </c>
    </row>
    <row r="39" spans="2:6" x14ac:dyDescent="0.3">
      <c r="B39" s="1" t="s">
        <v>16</v>
      </c>
      <c r="C39" s="19">
        <f>F32/C12</f>
        <v>1</v>
      </c>
    </row>
  </sheetData>
  <mergeCells count="10">
    <mergeCell ref="B2:C2"/>
    <mergeCell ref="B9:C9"/>
    <mergeCell ref="F2:G2"/>
    <mergeCell ref="F9:G9"/>
    <mergeCell ref="B36:C36"/>
    <mergeCell ref="B16:C16"/>
    <mergeCell ref="F16:G16"/>
    <mergeCell ref="B23:C23"/>
    <mergeCell ref="B29:C29"/>
    <mergeCell ref="E29:F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FA2C-FFE0-4A35-AAEC-002436DE5BC0}">
  <dimension ref="B2:G45"/>
  <sheetViews>
    <sheetView topLeftCell="A5" workbookViewId="0">
      <selection activeCell="F3" sqref="F3"/>
    </sheetView>
  </sheetViews>
  <sheetFormatPr baseColWidth="10" defaultRowHeight="14.4" x14ac:dyDescent="0.3"/>
  <cols>
    <col min="2" max="2" width="19.6640625" customWidth="1"/>
    <col min="3" max="3" width="21.5546875" customWidth="1"/>
    <col min="5" max="5" width="15" bestFit="1" customWidth="1"/>
    <col min="6" max="6" width="17.88671875" customWidth="1"/>
  </cols>
  <sheetData>
    <row r="2" spans="2:7" ht="32.4" customHeight="1" x14ac:dyDescent="0.3">
      <c r="B2" s="61" t="s">
        <v>71</v>
      </c>
      <c r="C2" s="61"/>
      <c r="F2" s="65" t="s">
        <v>70</v>
      </c>
      <c r="G2" s="66"/>
    </row>
    <row r="3" spans="2:7" x14ac:dyDescent="0.3">
      <c r="B3" s="3" t="s">
        <v>0</v>
      </c>
      <c r="C3" s="37" t="s">
        <v>1</v>
      </c>
      <c r="F3" s="3" t="s">
        <v>0</v>
      </c>
      <c r="G3" s="37" t="s">
        <v>67</v>
      </c>
    </row>
    <row r="4" spans="2:7" x14ac:dyDescent="0.3">
      <c r="B4" s="21" t="s">
        <v>3</v>
      </c>
      <c r="C4" s="22">
        <v>47601</v>
      </c>
      <c r="F4" s="1" t="s">
        <v>3</v>
      </c>
      <c r="G4" s="1">
        <v>235</v>
      </c>
    </row>
    <row r="5" spans="2:7" x14ac:dyDescent="0.3">
      <c r="B5" s="21" t="s">
        <v>4</v>
      </c>
      <c r="C5" s="22">
        <v>24794</v>
      </c>
      <c r="F5" s="1" t="s">
        <v>4</v>
      </c>
      <c r="G5" s="1">
        <v>149</v>
      </c>
    </row>
    <row r="6" spans="2:7" x14ac:dyDescent="0.3">
      <c r="B6" s="23" t="s">
        <v>5</v>
      </c>
      <c r="C6" s="24">
        <v>10260</v>
      </c>
      <c r="F6" s="1" t="s">
        <v>5</v>
      </c>
      <c r="G6" s="1">
        <v>81</v>
      </c>
    </row>
    <row r="7" spans="2:7" x14ac:dyDescent="0.3">
      <c r="B7" s="3" t="s">
        <v>6</v>
      </c>
      <c r="C7" s="25">
        <f>SUM(C4:C6)</f>
        <v>82655</v>
      </c>
      <c r="F7" s="3" t="s">
        <v>7</v>
      </c>
      <c r="G7" s="3">
        <v>465</v>
      </c>
    </row>
    <row r="9" spans="2:7" ht="14.4" customHeight="1" x14ac:dyDescent="0.3"/>
    <row r="10" spans="2:7" ht="33" customHeight="1" x14ac:dyDescent="0.3">
      <c r="B10" s="61" t="s">
        <v>37</v>
      </c>
      <c r="C10" s="61"/>
      <c r="F10" s="59" t="s">
        <v>20</v>
      </c>
      <c r="G10" s="59"/>
    </row>
    <row r="11" spans="2:7" x14ac:dyDescent="0.3">
      <c r="B11" s="3" t="s">
        <v>0</v>
      </c>
      <c r="C11" s="37" t="s">
        <v>2</v>
      </c>
      <c r="F11" s="3" t="s">
        <v>0</v>
      </c>
      <c r="G11" s="37" t="s">
        <v>2</v>
      </c>
    </row>
    <row r="12" spans="2:7" x14ac:dyDescent="0.3">
      <c r="B12" s="21" t="s">
        <v>3</v>
      </c>
      <c r="C12" s="2">
        <f>C4/$C$7</f>
        <v>0.57589982457201616</v>
      </c>
      <c r="F12" s="21" t="s">
        <v>3</v>
      </c>
      <c r="G12" s="2">
        <f>G4/$G$7</f>
        <v>0.5053763440860215</v>
      </c>
    </row>
    <row r="13" spans="2:7" x14ac:dyDescent="0.3">
      <c r="B13" s="21" t="s">
        <v>4</v>
      </c>
      <c r="C13" s="2">
        <f>C5/$C$7</f>
        <v>0.29996975379589863</v>
      </c>
      <c r="F13" s="21" t="s">
        <v>4</v>
      </c>
      <c r="G13" s="2">
        <f t="shared" ref="G13:G14" si="0">G5/$G$7</f>
        <v>0.32043010752688172</v>
      </c>
    </row>
    <row r="14" spans="2:7" x14ac:dyDescent="0.3">
      <c r="B14" s="23" t="s">
        <v>5</v>
      </c>
      <c r="C14" s="2">
        <f>C6/$C$7</f>
        <v>0.12413042163208517</v>
      </c>
      <c r="F14" s="23" t="s">
        <v>5</v>
      </c>
      <c r="G14" s="2">
        <f t="shared" si="0"/>
        <v>0.17419354838709677</v>
      </c>
    </row>
    <row r="15" spans="2:7" x14ac:dyDescent="0.3">
      <c r="B15" s="3" t="s">
        <v>6</v>
      </c>
      <c r="C15" s="4">
        <v>1</v>
      </c>
      <c r="F15" s="3" t="s">
        <v>6</v>
      </c>
      <c r="G15" s="4">
        <v>1</v>
      </c>
    </row>
    <row r="18" spans="2:7" x14ac:dyDescent="0.3">
      <c r="B18" s="54" t="s">
        <v>23</v>
      </c>
      <c r="C18" s="54"/>
      <c r="F18" s="59" t="s">
        <v>24</v>
      </c>
      <c r="G18" s="59"/>
    </row>
    <row r="19" spans="2:7" x14ac:dyDescent="0.3">
      <c r="B19" s="3" t="s">
        <v>0</v>
      </c>
      <c r="C19" s="37" t="s">
        <v>22</v>
      </c>
      <c r="F19" s="3" t="s">
        <v>0</v>
      </c>
      <c r="G19" s="5" t="s">
        <v>25</v>
      </c>
    </row>
    <row r="20" spans="2:7" x14ac:dyDescent="0.3">
      <c r="B20" s="21" t="s">
        <v>3</v>
      </c>
      <c r="C20" s="8">
        <f>C12/G12</f>
        <v>1.1395464613871809</v>
      </c>
      <c r="F20" s="21" t="s">
        <v>3</v>
      </c>
      <c r="G20" s="12">
        <v>1</v>
      </c>
    </row>
    <row r="21" spans="2:7" x14ac:dyDescent="0.3">
      <c r="B21" s="21" t="s">
        <v>4</v>
      </c>
      <c r="C21" s="8">
        <f t="shared" ref="C21:C22" si="1">C13/G13</f>
        <v>0.93614721822209979</v>
      </c>
      <c r="F21" s="21" t="s">
        <v>4</v>
      </c>
      <c r="G21" s="12">
        <v>2</v>
      </c>
    </row>
    <row r="22" spans="2:7" x14ac:dyDescent="0.3">
      <c r="B22" s="23" t="s">
        <v>5</v>
      </c>
      <c r="C22" s="36">
        <f t="shared" si="1"/>
        <v>0.71260056862863708</v>
      </c>
      <c r="F22" s="23" t="s">
        <v>5</v>
      </c>
      <c r="G22" s="12">
        <v>3</v>
      </c>
    </row>
    <row r="25" spans="2:7" x14ac:dyDescent="0.3">
      <c r="B25" t="s">
        <v>27</v>
      </c>
      <c r="C25" t="s">
        <v>28</v>
      </c>
      <c r="D25" t="s">
        <v>29</v>
      </c>
    </row>
    <row r="26" spans="2:7" x14ac:dyDescent="0.3">
      <c r="B26" s="51" t="s">
        <v>30</v>
      </c>
      <c r="C26" s="51"/>
    </row>
    <row r="27" spans="2:7" x14ac:dyDescent="0.3">
      <c r="B27" s="3" t="s">
        <v>0</v>
      </c>
      <c r="C27" s="5" t="s">
        <v>31</v>
      </c>
    </row>
    <row r="28" spans="2:7" x14ac:dyDescent="0.3">
      <c r="B28" s="21" t="s">
        <v>3</v>
      </c>
      <c r="C28" s="20" t="str">
        <f>$B$25&amp;G20&amp;$D$25&amp;C20&amp;$C$25</f>
        <v>(1=1,13954646138718)</v>
      </c>
    </row>
    <row r="29" spans="2:7" x14ac:dyDescent="0.3">
      <c r="B29" s="21" t="s">
        <v>4</v>
      </c>
      <c r="C29" s="20" t="str">
        <f t="shared" ref="C29:C30" si="2">$B$25&amp;G21&amp;$D$25&amp;C21&amp;$C$25</f>
        <v>(2=0,9361472182221)</v>
      </c>
    </row>
    <row r="30" spans="2:7" x14ac:dyDescent="0.3">
      <c r="B30" s="23" t="s">
        <v>5</v>
      </c>
      <c r="C30" s="20" t="str">
        <f t="shared" si="2"/>
        <v>(3=0,712600568628637)</v>
      </c>
    </row>
    <row r="33" spans="2:6" x14ac:dyDescent="0.3">
      <c r="B33" s="52" t="s">
        <v>32</v>
      </c>
      <c r="C33" s="52"/>
      <c r="E33" s="64" t="s">
        <v>33</v>
      </c>
      <c r="F33" s="64"/>
    </row>
    <row r="34" spans="2:6" x14ac:dyDescent="0.3">
      <c r="B34" s="3" t="s">
        <v>0</v>
      </c>
      <c r="C34" s="5" t="s">
        <v>68</v>
      </c>
      <c r="E34" s="3" t="s">
        <v>0</v>
      </c>
      <c r="F34" s="5" t="s">
        <v>13</v>
      </c>
    </row>
    <row r="35" spans="2:6" x14ac:dyDescent="0.3">
      <c r="B35" s="21" t="s">
        <v>3</v>
      </c>
      <c r="C35" s="16">
        <f>G4*C20</f>
        <v>267.79341842598751</v>
      </c>
      <c r="E35" s="21" t="s">
        <v>3</v>
      </c>
      <c r="F35" s="2">
        <f>C35/$C$38</f>
        <v>0.57589982457201616</v>
      </c>
    </row>
    <row r="36" spans="2:6" x14ac:dyDescent="0.3">
      <c r="B36" s="21" t="s">
        <v>4</v>
      </c>
      <c r="C36" s="16">
        <f t="shared" ref="C36:C37" si="3">G5*C21</f>
        <v>139.48593551509288</v>
      </c>
      <c r="E36" s="21" t="s">
        <v>4</v>
      </c>
      <c r="F36" s="2">
        <f t="shared" ref="F36:F38" si="4">C36/$C$38</f>
        <v>0.29996975379589869</v>
      </c>
    </row>
    <row r="37" spans="2:6" x14ac:dyDescent="0.3">
      <c r="B37" s="23" t="s">
        <v>5</v>
      </c>
      <c r="C37" s="16">
        <f t="shared" si="3"/>
        <v>57.720646058919606</v>
      </c>
      <c r="E37" s="23" t="s">
        <v>5</v>
      </c>
      <c r="F37" s="2">
        <f t="shared" si="4"/>
        <v>0.12413042163208517</v>
      </c>
    </row>
    <row r="38" spans="2:6" x14ac:dyDescent="0.3">
      <c r="B38" s="3" t="s">
        <v>7</v>
      </c>
      <c r="C38" s="27">
        <f>SUM(C35:C37)</f>
        <v>465</v>
      </c>
      <c r="E38" s="3" t="s">
        <v>7</v>
      </c>
      <c r="F38" s="4">
        <f t="shared" si="4"/>
        <v>1</v>
      </c>
    </row>
    <row r="41" spans="2:6" x14ac:dyDescent="0.3">
      <c r="B41" s="53" t="s">
        <v>34</v>
      </c>
      <c r="C41" s="53"/>
    </row>
    <row r="42" spans="2:6" x14ac:dyDescent="0.3">
      <c r="B42" s="3" t="s">
        <v>0</v>
      </c>
      <c r="C42" s="5" t="s">
        <v>35</v>
      </c>
    </row>
    <row r="43" spans="2:6" x14ac:dyDescent="0.3">
      <c r="B43" s="21" t="s">
        <v>3</v>
      </c>
      <c r="C43" s="19">
        <f>F35/C12</f>
        <v>1</v>
      </c>
    </row>
    <row r="44" spans="2:6" x14ac:dyDescent="0.3">
      <c r="B44" s="21" t="s">
        <v>4</v>
      </c>
      <c r="C44" s="19">
        <f t="shared" ref="C44:C45" si="5">F36/C13</f>
        <v>1.0000000000000002</v>
      </c>
    </row>
    <row r="45" spans="2:6" x14ac:dyDescent="0.3">
      <c r="B45" s="23" t="s">
        <v>5</v>
      </c>
      <c r="C45" s="19">
        <f t="shared" si="5"/>
        <v>1</v>
      </c>
    </row>
  </sheetData>
  <mergeCells count="10">
    <mergeCell ref="B33:C33"/>
    <mergeCell ref="E33:F33"/>
    <mergeCell ref="B41:C41"/>
    <mergeCell ref="B2:C2"/>
    <mergeCell ref="B10:C10"/>
    <mergeCell ref="F2:G2"/>
    <mergeCell ref="F10:G10"/>
    <mergeCell ref="B18:C18"/>
    <mergeCell ref="F18:G18"/>
    <mergeCell ref="B26:C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8271-933E-4242-BF04-74201B21D9D1}">
  <dimension ref="B2:N77"/>
  <sheetViews>
    <sheetView topLeftCell="A59" workbookViewId="0">
      <selection activeCell="C69" sqref="C69"/>
    </sheetView>
  </sheetViews>
  <sheetFormatPr baseColWidth="10" defaultRowHeight="14.4" x14ac:dyDescent="0.3"/>
  <cols>
    <col min="2" max="2" width="15.109375" bestFit="1" customWidth="1"/>
    <col min="3" max="3" width="20.6640625" bestFit="1" customWidth="1"/>
    <col min="4" max="4" width="21.88671875" bestFit="1" customWidth="1"/>
    <col min="5" max="5" width="24" bestFit="1" customWidth="1"/>
    <col min="6" max="6" width="16.33203125" customWidth="1"/>
    <col min="7" max="8" width="15.6640625" customWidth="1"/>
    <col min="9" max="9" width="13.109375" customWidth="1"/>
    <col min="11" max="11" width="17.5546875" customWidth="1"/>
  </cols>
  <sheetData>
    <row r="2" spans="2:14" x14ac:dyDescent="0.3">
      <c r="B2" s="64" t="s">
        <v>17</v>
      </c>
      <c r="C2" s="64"/>
      <c r="D2" s="64"/>
      <c r="E2" s="64"/>
      <c r="F2" s="64"/>
      <c r="H2" s="64" t="s">
        <v>70</v>
      </c>
      <c r="I2" s="64"/>
      <c r="J2" s="64"/>
      <c r="K2" s="64"/>
      <c r="L2" s="64"/>
    </row>
    <row r="3" spans="2:14" x14ac:dyDescent="0.3">
      <c r="B3" s="28" t="s">
        <v>21</v>
      </c>
      <c r="C3" s="37" t="s">
        <v>3</v>
      </c>
      <c r="D3" s="37" t="s">
        <v>4</v>
      </c>
      <c r="E3" s="37" t="s">
        <v>5</v>
      </c>
      <c r="F3" s="28" t="s">
        <v>7</v>
      </c>
      <c r="H3" s="28" t="s">
        <v>21</v>
      </c>
      <c r="I3" s="37" t="s">
        <v>3</v>
      </c>
      <c r="J3" s="37" t="s">
        <v>4</v>
      </c>
      <c r="K3" s="37" t="s">
        <v>5</v>
      </c>
      <c r="L3" s="28" t="s">
        <v>7</v>
      </c>
    </row>
    <row r="4" spans="2:14" x14ac:dyDescent="0.3">
      <c r="B4" s="1" t="s">
        <v>8</v>
      </c>
      <c r="C4" s="6">
        <v>8212</v>
      </c>
      <c r="D4" s="6">
        <v>4432</v>
      </c>
      <c r="E4" s="6">
        <v>1532</v>
      </c>
      <c r="F4" s="13">
        <f>SUM(C4:E4)</f>
        <v>14176</v>
      </c>
      <c r="H4" s="1" t="s">
        <v>8</v>
      </c>
      <c r="I4" s="6">
        <v>43</v>
      </c>
      <c r="J4" s="6">
        <v>28</v>
      </c>
      <c r="K4" s="6">
        <v>3</v>
      </c>
      <c r="L4" s="13">
        <f>SUM(I4:K4)</f>
        <v>74</v>
      </c>
    </row>
    <row r="5" spans="2:14" x14ac:dyDescent="0.3">
      <c r="B5" s="1" t="s">
        <v>9</v>
      </c>
      <c r="C5" s="6">
        <v>15835</v>
      </c>
      <c r="D5" s="6">
        <v>8218</v>
      </c>
      <c r="E5" s="6">
        <v>3136</v>
      </c>
      <c r="F5" s="13">
        <f t="shared" ref="F5:F7" si="0">SUM(C5:E5)</f>
        <v>27189</v>
      </c>
      <c r="H5" s="1" t="s">
        <v>9</v>
      </c>
      <c r="I5" s="6">
        <v>79</v>
      </c>
      <c r="J5" s="6">
        <v>43</v>
      </c>
      <c r="K5" s="6">
        <v>32</v>
      </c>
      <c r="L5" s="13">
        <f t="shared" ref="L5:L7" si="1">SUM(I5:K5)</f>
        <v>154</v>
      </c>
    </row>
    <row r="6" spans="2:14" x14ac:dyDescent="0.3">
      <c r="B6" s="1" t="s">
        <v>10</v>
      </c>
      <c r="C6" s="6">
        <v>12213</v>
      </c>
      <c r="D6" s="6">
        <v>6548</v>
      </c>
      <c r="E6" s="6">
        <v>2695</v>
      </c>
      <c r="F6" s="13">
        <f t="shared" si="0"/>
        <v>21456</v>
      </c>
      <c r="H6" s="1" t="s">
        <v>10</v>
      </c>
      <c r="I6" s="6">
        <v>66</v>
      </c>
      <c r="J6" s="6">
        <v>52</v>
      </c>
      <c r="K6" s="6">
        <v>33</v>
      </c>
      <c r="L6" s="13">
        <f t="shared" si="1"/>
        <v>151</v>
      </c>
      <c r="N6" s="29"/>
    </row>
    <row r="7" spans="2:14" x14ac:dyDescent="0.3">
      <c r="B7" s="1" t="s">
        <v>11</v>
      </c>
      <c r="C7" s="6">
        <v>11341</v>
      </c>
      <c r="D7" s="6">
        <v>5596</v>
      </c>
      <c r="E7" s="6">
        <v>2897</v>
      </c>
      <c r="F7" s="13">
        <f t="shared" si="0"/>
        <v>19834</v>
      </c>
      <c r="H7" s="1" t="s">
        <v>11</v>
      </c>
      <c r="I7" s="6">
        <v>47</v>
      </c>
      <c r="J7" s="6">
        <v>26</v>
      </c>
      <c r="K7" s="6">
        <v>13</v>
      </c>
      <c r="L7" s="13">
        <f t="shared" si="1"/>
        <v>86</v>
      </c>
      <c r="N7" s="29"/>
    </row>
    <row r="8" spans="2:14" ht="15.6" x14ac:dyDescent="0.3">
      <c r="B8" s="17" t="s">
        <v>7</v>
      </c>
      <c r="C8" s="18">
        <f>SUM(C4:C7)</f>
        <v>47601</v>
      </c>
      <c r="D8" s="18">
        <f t="shared" ref="D8:E8" si="2">SUM(D4:D7)</f>
        <v>24794</v>
      </c>
      <c r="E8" s="18">
        <f t="shared" si="2"/>
        <v>10260</v>
      </c>
      <c r="F8" s="25">
        <f>SUM(F4:F7)</f>
        <v>82655</v>
      </c>
      <c r="H8" s="17" t="s">
        <v>7</v>
      </c>
      <c r="I8" s="18">
        <f>SUM(I4:I7)</f>
        <v>235</v>
      </c>
      <c r="J8" s="18">
        <f t="shared" ref="J8" si="3">SUM(J4:J7)</f>
        <v>149</v>
      </c>
      <c r="K8" s="18">
        <f t="shared" ref="K8" si="4">SUM(K4:K7)</f>
        <v>81</v>
      </c>
      <c r="L8" s="25">
        <f>SUM(L4:L7)</f>
        <v>465</v>
      </c>
      <c r="N8" s="29"/>
    </row>
    <row r="9" spans="2:14" x14ac:dyDescent="0.3">
      <c r="N9" s="29"/>
    </row>
    <row r="10" spans="2:14" x14ac:dyDescent="0.3">
      <c r="B10" s="67" t="s">
        <v>38</v>
      </c>
      <c r="C10" s="67"/>
      <c r="D10" s="67"/>
      <c r="E10" s="67"/>
      <c r="H10" s="67" t="s">
        <v>20</v>
      </c>
      <c r="I10" s="67"/>
      <c r="J10" s="67"/>
      <c r="K10" s="67"/>
      <c r="N10" s="29"/>
    </row>
    <row r="11" spans="2:14" x14ac:dyDescent="0.3">
      <c r="B11" s="28" t="s">
        <v>21</v>
      </c>
      <c r="C11" s="37" t="s">
        <v>3</v>
      </c>
      <c r="D11" s="37" t="s">
        <v>4</v>
      </c>
      <c r="E11" s="37" t="s">
        <v>5</v>
      </c>
      <c r="H11" s="28" t="s">
        <v>21</v>
      </c>
      <c r="I11" s="37" t="s">
        <v>3</v>
      </c>
      <c r="J11" s="37" t="s">
        <v>4</v>
      </c>
      <c r="K11" s="37" t="s">
        <v>5</v>
      </c>
      <c r="N11" s="29"/>
    </row>
    <row r="12" spans="2:14" x14ac:dyDescent="0.3">
      <c r="B12" s="1" t="s">
        <v>8</v>
      </c>
      <c r="C12" s="2">
        <f>C4/$F$8</f>
        <v>9.935273123223036E-2</v>
      </c>
      <c r="D12" s="2">
        <f t="shared" ref="D12" si="5">D4/$F$8</f>
        <v>5.3620470630935821E-2</v>
      </c>
      <c r="E12" s="2">
        <f>E4/$F$8</f>
        <v>1.8534873873328896E-2</v>
      </c>
      <c r="H12" s="1" t="s">
        <v>8</v>
      </c>
      <c r="I12" s="2">
        <f>I4/$L$8</f>
        <v>9.2473118279569888E-2</v>
      </c>
      <c r="J12" s="2">
        <f t="shared" ref="J12:K12" si="6">J4/$L$8</f>
        <v>6.0215053763440864E-2</v>
      </c>
      <c r="K12" s="2">
        <f t="shared" si="6"/>
        <v>6.4516129032258064E-3</v>
      </c>
      <c r="N12" s="29"/>
    </row>
    <row r="13" spans="2:14" x14ac:dyDescent="0.3">
      <c r="B13" s="1" t="s">
        <v>9</v>
      </c>
      <c r="C13" s="2">
        <f>C5/$F$8</f>
        <v>0.19157945677817434</v>
      </c>
      <c r="D13" s="2">
        <f t="shared" ref="D13:E15" si="7">D5/$F$8</f>
        <v>9.9425322122073681E-2</v>
      </c>
      <c r="E13" s="2">
        <f t="shared" si="7"/>
        <v>3.794083842477769E-2</v>
      </c>
      <c r="H13" s="1" t="s">
        <v>9</v>
      </c>
      <c r="I13" s="2">
        <f t="shared" ref="I13:K15" si="8">I5/$L$8</f>
        <v>0.16989247311827957</v>
      </c>
      <c r="J13" s="2">
        <f t="shared" si="8"/>
        <v>9.2473118279569888E-2</v>
      </c>
      <c r="K13" s="2">
        <f t="shared" si="8"/>
        <v>6.8817204301075269E-2</v>
      </c>
    </row>
    <row r="14" spans="2:14" x14ac:dyDescent="0.3">
      <c r="B14" s="1" t="s">
        <v>10</v>
      </c>
      <c r="C14" s="2">
        <f>C6/$F$8</f>
        <v>0.14775875627608734</v>
      </c>
      <c r="D14" s="2">
        <f>D6/$F$8</f>
        <v>7.9220857782348317E-2</v>
      </c>
      <c r="E14" s="2">
        <f>E6/$F$8</f>
        <v>3.2605408021293331E-2</v>
      </c>
      <c r="H14" s="1" t="s">
        <v>10</v>
      </c>
      <c r="I14" s="2">
        <f>I6/$L$8</f>
        <v>0.14193548387096774</v>
      </c>
      <c r="J14" s="2">
        <f>J6/$L$8</f>
        <v>0.11182795698924732</v>
      </c>
      <c r="K14" s="2">
        <f t="shared" si="8"/>
        <v>7.0967741935483872E-2</v>
      </c>
    </row>
    <row r="15" spans="2:14" x14ac:dyDescent="0.3">
      <c r="B15" s="1" t="s">
        <v>11</v>
      </c>
      <c r="C15" s="2">
        <f>C7/$F$8</f>
        <v>0.13720888028552417</v>
      </c>
      <c r="D15" s="2">
        <f t="shared" si="7"/>
        <v>6.7703103260540798E-2</v>
      </c>
      <c r="E15" s="2">
        <f t="shared" si="7"/>
        <v>3.5049301312685258E-2</v>
      </c>
      <c r="H15" s="1" t="s">
        <v>11</v>
      </c>
      <c r="I15" s="2">
        <f t="shared" si="8"/>
        <v>0.1010752688172043</v>
      </c>
      <c r="J15" s="2">
        <f t="shared" si="8"/>
        <v>5.5913978494623658E-2</v>
      </c>
      <c r="K15" s="2">
        <f t="shared" si="8"/>
        <v>2.7956989247311829E-2</v>
      </c>
    </row>
    <row r="18" spans="2:11" ht="14.4" customHeight="1" x14ac:dyDescent="0.3">
      <c r="B18" s="67" t="s">
        <v>23</v>
      </c>
      <c r="C18" s="67"/>
      <c r="D18" s="67"/>
      <c r="E18" s="67"/>
      <c r="H18" s="61" t="s">
        <v>24</v>
      </c>
      <c r="I18" s="61"/>
      <c r="J18" s="61"/>
      <c r="K18" s="61"/>
    </row>
    <row r="19" spans="2:11" x14ac:dyDescent="0.3">
      <c r="B19" s="28" t="s">
        <v>21</v>
      </c>
      <c r="C19" s="37" t="s">
        <v>3</v>
      </c>
      <c r="D19" s="37" t="s">
        <v>4</v>
      </c>
      <c r="E19" s="37" t="s">
        <v>5</v>
      </c>
      <c r="H19" s="28" t="s">
        <v>21</v>
      </c>
      <c r="I19" s="37" t="s">
        <v>3</v>
      </c>
      <c r="J19" s="37" t="s">
        <v>4</v>
      </c>
      <c r="K19" s="37" t="s">
        <v>5</v>
      </c>
    </row>
    <row r="20" spans="2:11" x14ac:dyDescent="0.3">
      <c r="B20" s="1" t="s">
        <v>8</v>
      </c>
      <c r="C20" s="44">
        <f t="shared" ref="C20:E23" si="9">C12/I12</f>
        <v>1.0743958144880725</v>
      </c>
      <c r="D20" s="44">
        <f t="shared" si="9"/>
        <v>0.89048281583518407</v>
      </c>
      <c r="E20" s="45">
        <f t="shared" si="9"/>
        <v>2.872905450365979</v>
      </c>
      <c r="H20" s="1" t="s">
        <v>8</v>
      </c>
      <c r="I20" s="6">
        <v>11</v>
      </c>
      <c r="J20" s="6">
        <v>12</v>
      </c>
      <c r="K20" s="6">
        <v>13</v>
      </c>
    </row>
    <row r="21" spans="2:11" x14ac:dyDescent="0.3">
      <c r="B21" s="1" t="s">
        <v>9</v>
      </c>
      <c r="C21" s="44">
        <f t="shared" si="9"/>
        <v>1.1276512329348236</v>
      </c>
      <c r="D21" s="44">
        <f t="shared" si="9"/>
        <v>1.0751808089945178</v>
      </c>
      <c r="E21" s="45">
        <f t="shared" si="9"/>
        <v>0.5513278083600508</v>
      </c>
      <c r="H21" s="1" t="s">
        <v>9</v>
      </c>
      <c r="I21" s="6">
        <v>21</v>
      </c>
      <c r="J21" s="6">
        <v>22</v>
      </c>
      <c r="K21" s="6">
        <v>23</v>
      </c>
    </row>
    <row r="22" spans="2:11" x14ac:dyDescent="0.3">
      <c r="B22" s="1" t="s">
        <v>10</v>
      </c>
      <c r="C22" s="48">
        <f t="shared" si="9"/>
        <v>1.0410276010360699</v>
      </c>
      <c r="D22" s="45">
        <f t="shared" si="9"/>
        <v>0.708417285938307</v>
      </c>
      <c r="E22" s="45">
        <f t="shared" si="9"/>
        <v>0.45943984030004237</v>
      </c>
      <c r="H22" s="1" t="s">
        <v>10</v>
      </c>
      <c r="I22" s="6">
        <v>31</v>
      </c>
      <c r="J22" s="6">
        <v>32</v>
      </c>
      <c r="K22" s="6">
        <v>33</v>
      </c>
    </row>
    <row r="23" spans="2:11" x14ac:dyDescent="0.3">
      <c r="B23" s="1" t="s">
        <v>11</v>
      </c>
      <c r="C23" s="45">
        <f t="shared" si="9"/>
        <v>1.3574921134631646</v>
      </c>
      <c r="D23" s="45">
        <f t="shared" si="9"/>
        <v>1.2108439621596718</v>
      </c>
      <c r="E23" s="45">
        <f t="shared" si="9"/>
        <v>1.2536865469537419</v>
      </c>
      <c r="H23" s="1" t="s">
        <v>11</v>
      </c>
      <c r="I23" s="6">
        <v>41</v>
      </c>
      <c r="J23" s="6">
        <v>42</v>
      </c>
      <c r="K23" s="6">
        <v>43</v>
      </c>
    </row>
    <row r="25" spans="2:11" x14ac:dyDescent="0.3">
      <c r="B25" t="s">
        <v>27</v>
      </c>
      <c r="C25" t="s">
        <v>28</v>
      </c>
      <c r="D25" t="s">
        <v>29</v>
      </c>
    </row>
    <row r="26" spans="2:11" ht="14.4" customHeight="1" x14ac:dyDescent="0.3">
      <c r="B26" s="69" t="s">
        <v>30</v>
      </c>
      <c r="C26" s="69"/>
      <c r="D26" s="69"/>
      <c r="E26" s="69"/>
    </row>
    <row r="27" spans="2:11" x14ac:dyDescent="0.3">
      <c r="B27" s="28" t="s">
        <v>21</v>
      </c>
      <c r="C27" s="37" t="s">
        <v>3</v>
      </c>
      <c r="D27" s="37" t="s">
        <v>4</v>
      </c>
      <c r="E27" s="37" t="s">
        <v>5</v>
      </c>
    </row>
    <row r="28" spans="2:11" x14ac:dyDescent="0.3">
      <c r="B28" s="1" t="s">
        <v>8</v>
      </c>
      <c r="C28" s="1" t="str">
        <f t="shared" ref="C28:E31" si="10">$B$25&amp;I20&amp;$D$25&amp;C20&amp;$C$25</f>
        <v>(11=1,07439581448807)</v>
      </c>
      <c r="D28" s="1" t="str">
        <f t="shared" si="10"/>
        <v>(12=0,890482815835184)</v>
      </c>
      <c r="E28" s="1" t="str">
        <f t="shared" si="10"/>
        <v>(13=2,87290545036598)</v>
      </c>
    </row>
    <row r="29" spans="2:11" x14ac:dyDescent="0.3">
      <c r="B29" s="1" t="s">
        <v>9</v>
      </c>
      <c r="C29" s="1" t="str">
        <f t="shared" si="10"/>
        <v>(21=1,12765123293482)</v>
      </c>
      <c r="D29" s="1" t="str">
        <f t="shared" si="10"/>
        <v>(22=1,07518080899452)</v>
      </c>
      <c r="E29" s="1" t="str">
        <f t="shared" si="10"/>
        <v>(23=0,551327808360051)</v>
      </c>
    </row>
    <row r="30" spans="2:11" x14ac:dyDescent="0.3">
      <c r="B30" s="1" t="s">
        <v>10</v>
      </c>
      <c r="C30" s="1" t="str">
        <f t="shared" si="10"/>
        <v>(31=1,04102760103607)</v>
      </c>
      <c r="D30" s="1" t="str">
        <f t="shared" si="10"/>
        <v>(32=0,708417285938307)</v>
      </c>
      <c r="E30" s="1" t="str">
        <f t="shared" si="10"/>
        <v>(33=0,459439840300042)</v>
      </c>
    </row>
    <row r="31" spans="2:11" x14ac:dyDescent="0.3">
      <c r="B31" s="1" t="s">
        <v>11</v>
      </c>
      <c r="C31" s="1" t="str">
        <f t="shared" si="10"/>
        <v>(41=1,35749211346316)</v>
      </c>
      <c r="D31" s="1" t="str">
        <f t="shared" si="10"/>
        <v>(42=1,21084396215967)</v>
      </c>
      <c r="E31" s="1" t="str">
        <f t="shared" si="10"/>
        <v>(43=1,25368654695374)</v>
      </c>
    </row>
    <row r="34" spans="2:12" x14ac:dyDescent="0.3">
      <c r="B34" s="70" t="s">
        <v>32</v>
      </c>
      <c r="C34" s="71"/>
      <c r="D34" s="71"/>
      <c r="E34" s="71"/>
      <c r="F34" s="72"/>
      <c r="H34" s="70" t="s">
        <v>39</v>
      </c>
      <c r="I34" s="71"/>
      <c r="J34" s="71"/>
      <c r="K34" s="71"/>
      <c r="L34" s="72"/>
    </row>
    <row r="35" spans="2:12" x14ac:dyDescent="0.3">
      <c r="B35" s="28" t="s">
        <v>21</v>
      </c>
      <c r="C35" s="37" t="s">
        <v>3</v>
      </c>
      <c r="D35" s="37" t="s">
        <v>4</v>
      </c>
      <c r="E35" s="37" t="s">
        <v>5</v>
      </c>
      <c r="F35" s="37" t="s">
        <v>7</v>
      </c>
      <c r="H35" s="28" t="s">
        <v>21</v>
      </c>
      <c r="I35" s="37" t="s">
        <v>3</v>
      </c>
      <c r="J35" s="37" t="s">
        <v>4</v>
      </c>
      <c r="K35" s="37" t="s">
        <v>5</v>
      </c>
      <c r="L35" s="28" t="s">
        <v>7</v>
      </c>
    </row>
    <row r="36" spans="2:12" x14ac:dyDescent="0.3">
      <c r="B36" s="1" t="s">
        <v>8</v>
      </c>
      <c r="C36" s="26">
        <f t="shared" ref="C36:E39" si="11">C20*I4</f>
        <v>46.199020022987121</v>
      </c>
      <c r="D36" s="26">
        <f t="shared" si="11"/>
        <v>24.933518843385155</v>
      </c>
      <c r="E36" s="26">
        <f t="shared" si="11"/>
        <v>8.6187163510979374</v>
      </c>
      <c r="F36" s="26">
        <f>SUM(C36:E36)</f>
        <v>79.751255217470202</v>
      </c>
      <c r="H36" s="1" t="s">
        <v>8</v>
      </c>
      <c r="I36" s="2">
        <f t="shared" ref="I36:L39" si="12">C36/$F$40</f>
        <v>9.935273123223036E-2</v>
      </c>
      <c r="J36" s="2">
        <f t="shared" si="12"/>
        <v>5.3620470630935807E-2</v>
      </c>
      <c r="K36" s="2">
        <f t="shared" si="12"/>
        <v>1.8534873873328896E-2</v>
      </c>
      <c r="L36" s="2">
        <f t="shared" si="12"/>
        <v>0.17150807573649504</v>
      </c>
    </row>
    <row r="37" spans="2:12" x14ac:dyDescent="0.3">
      <c r="B37" s="1" t="s">
        <v>9</v>
      </c>
      <c r="C37" s="26">
        <f t="shared" si="11"/>
        <v>89.084447401851065</v>
      </c>
      <c r="D37" s="26">
        <f t="shared" si="11"/>
        <v>46.232774786764267</v>
      </c>
      <c r="E37" s="26">
        <f t="shared" si="11"/>
        <v>17.642489867521626</v>
      </c>
      <c r="F37" s="26">
        <f t="shared" ref="F37:F40" si="13">SUM(C37:E37)</f>
        <v>152.95971205613696</v>
      </c>
      <c r="H37" s="1" t="s">
        <v>9</v>
      </c>
      <c r="I37" s="2">
        <f t="shared" si="12"/>
        <v>0.19157945677817431</v>
      </c>
      <c r="J37" s="2">
        <f t="shared" si="12"/>
        <v>9.9425322122073681E-2</v>
      </c>
      <c r="K37" s="2">
        <f t="shared" si="12"/>
        <v>3.7940838424777683E-2</v>
      </c>
      <c r="L37" s="2">
        <f t="shared" si="12"/>
        <v>0.3289456173250257</v>
      </c>
    </row>
    <row r="38" spans="2:12" x14ac:dyDescent="0.3">
      <c r="B38" s="1" t="s">
        <v>10</v>
      </c>
      <c r="C38" s="26">
        <f t="shared" si="11"/>
        <v>68.707821668380618</v>
      </c>
      <c r="D38" s="26">
        <f t="shared" si="11"/>
        <v>36.837698868791961</v>
      </c>
      <c r="E38" s="26">
        <f t="shared" si="11"/>
        <v>15.161514729901398</v>
      </c>
      <c r="F38" s="26">
        <f t="shared" si="13"/>
        <v>120.70703526707398</v>
      </c>
      <c r="H38" s="1" t="s">
        <v>10</v>
      </c>
      <c r="I38" s="2">
        <f t="shared" si="12"/>
        <v>0.14775875627608734</v>
      </c>
      <c r="J38" s="2">
        <f t="shared" si="12"/>
        <v>7.9220857782348289E-2</v>
      </c>
      <c r="K38" s="2">
        <f t="shared" si="12"/>
        <v>3.2605408021293324E-2</v>
      </c>
      <c r="L38" s="2">
        <f t="shared" si="12"/>
        <v>0.25958502207972894</v>
      </c>
    </row>
    <row r="39" spans="2:12" x14ac:dyDescent="0.3">
      <c r="B39" s="1" t="s">
        <v>11</v>
      </c>
      <c r="C39" s="26">
        <f t="shared" si="11"/>
        <v>63.802129332768736</v>
      </c>
      <c r="D39" s="26">
        <f t="shared" si="11"/>
        <v>31.481943016151469</v>
      </c>
      <c r="E39" s="26">
        <f t="shared" si="11"/>
        <v>16.297925110398644</v>
      </c>
      <c r="F39" s="26">
        <f t="shared" si="13"/>
        <v>111.58199745931884</v>
      </c>
      <c r="H39" s="1" t="s">
        <v>11</v>
      </c>
      <c r="I39" s="2">
        <f t="shared" si="12"/>
        <v>0.13720888028552414</v>
      </c>
      <c r="J39" s="2">
        <f t="shared" si="12"/>
        <v>6.7703103260540784E-2</v>
      </c>
      <c r="K39" s="2">
        <f t="shared" si="12"/>
        <v>3.5049301312685251E-2</v>
      </c>
      <c r="L39" s="2">
        <f t="shared" si="12"/>
        <v>0.23996128485875018</v>
      </c>
    </row>
    <row r="40" spans="2:12" x14ac:dyDescent="0.3">
      <c r="B40" s="3" t="s">
        <v>7</v>
      </c>
      <c r="C40" s="27">
        <f>SUM(C36:C39)</f>
        <v>267.79341842598757</v>
      </c>
      <c r="D40" s="27">
        <f t="shared" ref="D40:E40" si="14">SUM(D36:D39)</f>
        <v>139.48593551509285</v>
      </c>
      <c r="E40" s="27">
        <f t="shared" si="14"/>
        <v>57.720646058919606</v>
      </c>
      <c r="F40" s="27">
        <f t="shared" si="13"/>
        <v>465.00000000000006</v>
      </c>
      <c r="H40" s="3" t="s">
        <v>7</v>
      </c>
      <c r="I40" s="4">
        <f>SUM(I36:I39)</f>
        <v>0.57589982457201616</v>
      </c>
      <c r="J40" s="4">
        <f t="shared" ref="J40" si="15">SUM(J36:J39)</f>
        <v>0.29996975379589857</v>
      </c>
      <c r="K40" s="4">
        <f t="shared" ref="K40" si="16">SUM(K36:K39)</f>
        <v>0.12413042163208515</v>
      </c>
      <c r="L40" s="4">
        <f t="shared" ref="L40" si="17">SUM(I40:K40)</f>
        <v>0.99999999999999978</v>
      </c>
    </row>
    <row r="42" spans="2:12" ht="14.4" customHeight="1" x14ac:dyDescent="0.3">
      <c r="B42" s="68" t="s">
        <v>34</v>
      </c>
      <c r="C42" s="68"/>
      <c r="D42" s="68"/>
      <c r="E42" s="68"/>
    </row>
    <row r="43" spans="2:12" x14ac:dyDescent="0.3">
      <c r="B43" s="28" t="s">
        <v>21</v>
      </c>
      <c r="C43" s="37" t="s">
        <v>3</v>
      </c>
      <c r="D43" s="37" t="s">
        <v>4</v>
      </c>
      <c r="E43" s="37" t="s">
        <v>5</v>
      </c>
    </row>
    <row r="44" spans="2:12" x14ac:dyDescent="0.3">
      <c r="B44" s="1" t="s">
        <v>8</v>
      </c>
      <c r="C44" s="43">
        <f t="shared" ref="C44:E47" si="18">I36/C12</f>
        <v>1</v>
      </c>
      <c r="D44" s="43">
        <f t="shared" si="18"/>
        <v>0.99999999999999978</v>
      </c>
      <c r="E44" s="43">
        <f t="shared" si="18"/>
        <v>1</v>
      </c>
    </row>
    <row r="45" spans="2:12" x14ac:dyDescent="0.3">
      <c r="B45" s="1" t="s">
        <v>9</v>
      </c>
      <c r="C45" s="43">
        <f t="shared" si="18"/>
        <v>0.99999999999999989</v>
      </c>
      <c r="D45" s="43">
        <f t="shared" si="18"/>
        <v>1</v>
      </c>
      <c r="E45" s="43">
        <f t="shared" si="18"/>
        <v>0.99999999999999978</v>
      </c>
    </row>
    <row r="46" spans="2:12" x14ac:dyDescent="0.3">
      <c r="B46" s="1" t="s">
        <v>10</v>
      </c>
      <c r="C46" s="43">
        <f t="shared" si="18"/>
        <v>1</v>
      </c>
      <c r="D46" s="43">
        <f t="shared" si="18"/>
        <v>0.99999999999999967</v>
      </c>
      <c r="E46" s="43">
        <f t="shared" si="18"/>
        <v>0.99999999999999978</v>
      </c>
    </row>
    <row r="47" spans="2:12" x14ac:dyDescent="0.3">
      <c r="B47" s="1" t="s">
        <v>11</v>
      </c>
      <c r="C47" s="43">
        <f t="shared" si="18"/>
        <v>0.99999999999999978</v>
      </c>
      <c r="D47" s="43">
        <f t="shared" si="18"/>
        <v>0.99999999999999978</v>
      </c>
      <c r="E47" s="43">
        <f t="shared" si="18"/>
        <v>0.99999999999999978</v>
      </c>
    </row>
    <row r="50" spans="2:7" x14ac:dyDescent="0.3">
      <c r="B50" s="67" t="s">
        <v>66</v>
      </c>
      <c r="C50" s="67"/>
      <c r="D50" s="67"/>
      <c r="E50" s="67"/>
      <c r="F50" s="67"/>
      <c r="G50" s="67"/>
    </row>
    <row r="52" spans="2:7" ht="30" customHeight="1" x14ac:dyDescent="0.3">
      <c r="B52" s="61" t="s">
        <v>71</v>
      </c>
      <c r="C52" s="61"/>
      <c r="F52" s="65" t="s">
        <v>72</v>
      </c>
      <c r="G52" s="66"/>
    </row>
    <row r="53" spans="2:7" x14ac:dyDescent="0.3">
      <c r="B53" s="3" t="s">
        <v>14</v>
      </c>
      <c r="C53" s="5" t="s">
        <v>1</v>
      </c>
      <c r="F53" s="3" t="s">
        <v>14</v>
      </c>
      <c r="G53" s="5" t="s">
        <v>67</v>
      </c>
    </row>
    <row r="54" spans="2:7" x14ac:dyDescent="0.3">
      <c r="B54" s="1" t="s">
        <v>15</v>
      </c>
      <c r="C54" s="6">
        <v>41413</v>
      </c>
      <c r="F54" s="1" t="s">
        <v>15</v>
      </c>
      <c r="G54" s="1">
        <v>217</v>
      </c>
    </row>
    <row r="55" spans="2:7" x14ac:dyDescent="0.3">
      <c r="B55" s="1" t="s">
        <v>16</v>
      </c>
      <c r="C55" s="6">
        <v>41242</v>
      </c>
      <c r="F55" s="1" t="s">
        <v>16</v>
      </c>
      <c r="G55" s="1">
        <v>248</v>
      </c>
    </row>
    <row r="56" spans="2:7" x14ac:dyDescent="0.3">
      <c r="B56" s="3" t="s">
        <v>7</v>
      </c>
      <c r="C56" s="7">
        <f>SUM(C54:C55)</f>
        <v>82655</v>
      </c>
      <c r="F56" s="3" t="s">
        <v>7</v>
      </c>
      <c r="G56" s="3">
        <f>SUM(G54:G55)</f>
        <v>465</v>
      </c>
    </row>
    <row r="59" spans="2:7" ht="30" customHeight="1" x14ac:dyDescent="0.3">
      <c r="B59" s="61" t="s">
        <v>36</v>
      </c>
      <c r="C59" s="61"/>
      <c r="F59" s="60" t="s">
        <v>20</v>
      </c>
      <c r="G59" s="60"/>
    </row>
    <row r="60" spans="2:7" x14ac:dyDescent="0.3">
      <c r="B60" s="5" t="s">
        <v>14</v>
      </c>
      <c r="C60" s="5" t="s">
        <v>13</v>
      </c>
      <c r="F60" s="3" t="s">
        <v>14</v>
      </c>
      <c r="G60" s="5" t="s">
        <v>13</v>
      </c>
    </row>
    <row r="61" spans="2:7" x14ac:dyDescent="0.3">
      <c r="B61" s="1" t="s">
        <v>15</v>
      </c>
      <c r="C61" s="75">
        <v>0.501</v>
      </c>
      <c r="D61" s="76"/>
      <c r="E61" s="76"/>
      <c r="F61" s="77" t="s">
        <v>15</v>
      </c>
      <c r="G61" s="75">
        <f>G54/$G$56</f>
        <v>0.46666666666666667</v>
      </c>
    </row>
    <row r="62" spans="2:7" x14ac:dyDescent="0.3">
      <c r="B62" s="1" t="s">
        <v>16</v>
      </c>
      <c r="C62" s="75">
        <v>0.499</v>
      </c>
      <c r="D62" s="76"/>
      <c r="E62" s="76"/>
      <c r="F62" s="77" t="s">
        <v>16</v>
      </c>
      <c r="G62" s="75">
        <f>G55/$G$56</f>
        <v>0.53333333333333333</v>
      </c>
    </row>
    <row r="63" spans="2:7" x14ac:dyDescent="0.3">
      <c r="B63" s="3" t="s">
        <v>7</v>
      </c>
      <c r="C63" s="4">
        <f>SUM(C61:C62)</f>
        <v>1</v>
      </c>
      <c r="F63" s="3" t="s">
        <v>7</v>
      </c>
      <c r="G63" s="4">
        <f>SUM(G61:G62)</f>
        <v>1</v>
      </c>
    </row>
    <row r="66" spans="2:7" x14ac:dyDescent="0.3">
      <c r="B66" s="54" t="s">
        <v>23</v>
      </c>
      <c r="C66" s="54"/>
      <c r="F66" s="59" t="s">
        <v>24</v>
      </c>
      <c r="G66" s="59"/>
    </row>
    <row r="67" spans="2:7" x14ac:dyDescent="0.3">
      <c r="B67" s="3" t="s">
        <v>14</v>
      </c>
      <c r="C67" s="5" t="s">
        <v>22</v>
      </c>
      <c r="F67" s="3" t="s">
        <v>14</v>
      </c>
      <c r="G67" s="5" t="s">
        <v>25</v>
      </c>
    </row>
    <row r="68" spans="2:7" x14ac:dyDescent="0.3">
      <c r="B68" s="1" t="s">
        <v>15</v>
      </c>
      <c r="C68" s="44">
        <f>C61/G61</f>
        <v>1.0735714285714286</v>
      </c>
      <c r="F68" s="1" t="s">
        <v>15</v>
      </c>
      <c r="G68" s="38">
        <v>1</v>
      </c>
    </row>
    <row r="69" spans="2:7" x14ac:dyDescent="0.3">
      <c r="B69" s="1" t="s">
        <v>16</v>
      </c>
      <c r="C69" s="44">
        <f>C62/G62</f>
        <v>0.93562500000000004</v>
      </c>
      <c r="F69" s="1" t="s">
        <v>16</v>
      </c>
      <c r="G69" s="38">
        <v>2</v>
      </c>
    </row>
    <row r="73" spans="2:7" ht="30.6" customHeight="1" x14ac:dyDescent="0.3">
      <c r="B73" s="60" t="s">
        <v>76</v>
      </c>
      <c r="C73" s="60"/>
    </row>
    <row r="74" spans="2:7" x14ac:dyDescent="0.3">
      <c r="B74" s="3" t="s">
        <v>14</v>
      </c>
      <c r="C74" s="5" t="s">
        <v>13</v>
      </c>
    </row>
    <row r="75" spans="2:7" x14ac:dyDescent="0.3">
      <c r="B75" s="1" t="s">
        <v>15</v>
      </c>
      <c r="C75" s="75">
        <v>0.46800000000000003</v>
      </c>
    </row>
    <row r="76" spans="2:7" x14ac:dyDescent="0.3">
      <c r="B76" s="1" t="s">
        <v>16</v>
      </c>
      <c r="C76" s="75">
        <v>0.53200000000000003</v>
      </c>
    </row>
    <row r="77" spans="2:7" x14ac:dyDescent="0.3">
      <c r="B77" s="3" t="s">
        <v>7</v>
      </c>
      <c r="C77" s="4">
        <f>SUM(C75:C76)</f>
        <v>1</v>
      </c>
    </row>
  </sheetData>
  <mergeCells count="18">
    <mergeCell ref="H2:L2"/>
    <mergeCell ref="H10:K10"/>
    <mergeCell ref="B18:E18"/>
    <mergeCell ref="B42:E42"/>
    <mergeCell ref="H18:K18"/>
    <mergeCell ref="B26:E26"/>
    <mergeCell ref="H34:L34"/>
    <mergeCell ref="B34:F34"/>
    <mergeCell ref="B73:C73"/>
    <mergeCell ref="B66:C66"/>
    <mergeCell ref="F66:G66"/>
    <mergeCell ref="B2:F2"/>
    <mergeCell ref="B10:E10"/>
    <mergeCell ref="B50:G50"/>
    <mergeCell ref="B52:C52"/>
    <mergeCell ref="F52:G52"/>
    <mergeCell ref="B59:C59"/>
    <mergeCell ref="F59:G5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D02D-AB32-4887-BD63-B1D2BC344326}">
  <dimension ref="B2:Q112"/>
  <sheetViews>
    <sheetView topLeftCell="A26" workbookViewId="0">
      <selection activeCell="D38" sqref="D38:E49"/>
    </sheetView>
  </sheetViews>
  <sheetFormatPr baseColWidth="10" defaultRowHeight="14.4" x14ac:dyDescent="0.3"/>
  <cols>
    <col min="2" max="2" width="15" style="40" bestFit="1" customWidth="1"/>
    <col min="3" max="3" width="18.44140625" customWidth="1"/>
    <col min="4" max="5" width="22.88671875" bestFit="1" customWidth="1"/>
    <col min="6" max="6" width="22" customWidth="1"/>
    <col min="7" max="7" width="21.77734375" customWidth="1"/>
    <col min="9" max="9" width="15" style="40" bestFit="1" customWidth="1"/>
    <col min="10" max="10" width="19.109375" customWidth="1"/>
  </cols>
  <sheetData>
    <row r="2" spans="2:13" x14ac:dyDescent="0.3">
      <c r="B2" s="64" t="s">
        <v>71</v>
      </c>
      <c r="C2" s="64"/>
      <c r="D2" s="64"/>
      <c r="E2" s="64"/>
      <c r="F2" s="64"/>
      <c r="I2" s="67" t="s">
        <v>70</v>
      </c>
      <c r="J2" s="67"/>
      <c r="K2" s="67"/>
      <c r="L2" s="67"/>
      <c r="M2" s="67"/>
    </row>
    <row r="3" spans="2:13" x14ac:dyDescent="0.3">
      <c r="B3" s="39" t="s">
        <v>0</v>
      </c>
      <c r="C3" s="28" t="s">
        <v>21</v>
      </c>
      <c r="D3" s="37" t="s">
        <v>15</v>
      </c>
      <c r="E3" s="37" t="s">
        <v>16</v>
      </c>
      <c r="F3" s="37" t="s">
        <v>7</v>
      </c>
      <c r="I3" s="39" t="s">
        <v>0</v>
      </c>
      <c r="J3" s="37" t="s">
        <v>21</v>
      </c>
      <c r="K3" s="37" t="s">
        <v>15</v>
      </c>
      <c r="L3" s="37" t="s">
        <v>16</v>
      </c>
      <c r="M3" s="37" t="s">
        <v>7</v>
      </c>
    </row>
    <row r="4" spans="2:13" x14ac:dyDescent="0.3">
      <c r="B4" s="74" t="s">
        <v>3</v>
      </c>
      <c r="C4" s="1" t="s">
        <v>8</v>
      </c>
      <c r="D4" s="6">
        <v>4029</v>
      </c>
      <c r="E4" s="6">
        <v>4183</v>
      </c>
      <c r="F4" s="13">
        <f>SUM(D4:E4)</f>
        <v>8212</v>
      </c>
      <c r="I4" s="74" t="s">
        <v>3</v>
      </c>
      <c r="J4" s="1" t="s">
        <v>8</v>
      </c>
      <c r="K4" s="6">
        <v>23</v>
      </c>
      <c r="L4" s="6">
        <v>20</v>
      </c>
      <c r="M4" s="13">
        <f>SUM(K4:L4)</f>
        <v>43</v>
      </c>
    </row>
    <row r="5" spans="2:13" x14ac:dyDescent="0.3">
      <c r="B5" s="74"/>
      <c r="C5" s="1" t="s">
        <v>9</v>
      </c>
      <c r="D5" s="6">
        <v>8162</v>
      </c>
      <c r="E5" s="6">
        <v>7673</v>
      </c>
      <c r="F5" s="13">
        <f t="shared" ref="F5:F15" si="0">SUM(D5:E5)</f>
        <v>15835</v>
      </c>
      <c r="I5" s="74"/>
      <c r="J5" s="1" t="s">
        <v>9</v>
      </c>
      <c r="K5" s="6">
        <v>41</v>
      </c>
      <c r="L5" s="6">
        <v>38</v>
      </c>
      <c r="M5" s="13">
        <f t="shared" ref="M5:M15" si="1">SUM(K5:L5)</f>
        <v>79</v>
      </c>
    </row>
    <row r="6" spans="2:13" x14ac:dyDescent="0.3">
      <c r="B6" s="74"/>
      <c r="C6" s="1" t="s">
        <v>10</v>
      </c>
      <c r="D6" s="6">
        <v>6133</v>
      </c>
      <c r="E6" s="6">
        <v>6080</v>
      </c>
      <c r="F6" s="13">
        <f t="shared" si="0"/>
        <v>12213</v>
      </c>
      <c r="I6" s="74"/>
      <c r="J6" s="1" t="s">
        <v>10</v>
      </c>
      <c r="K6" s="6">
        <v>32</v>
      </c>
      <c r="L6" s="6">
        <v>34</v>
      </c>
      <c r="M6" s="13">
        <f t="shared" si="1"/>
        <v>66</v>
      </c>
    </row>
    <row r="7" spans="2:13" x14ac:dyDescent="0.3">
      <c r="B7" s="74"/>
      <c r="C7" s="1" t="s">
        <v>11</v>
      </c>
      <c r="D7" s="6">
        <v>5939</v>
      </c>
      <c r="E7" s="6">
        <v>5402</v>
      </c>
      <c r="F7" s="13">
        <f t="shared" si="0"/>
        <v>11341</v>
      </c>
      <c r="I7" s="74"/>
      <c r="J7" s="1" t="s">
        <v>11</v>
      </c>
      <c r="K7" s="6">
        <v>23</v>
      </c>
      <c r="L7" s="6">
        <v>24</v>
      </c>
      <c r="M7" s="13">
        <f t="shared" si="1"/>
        <v>47</v>
      </c>
    </row>
    <row r="8" spans="2:13" x14ac:dyDescent="0.3">
      <c r="B8" s="74" t="s">
        <v>4</v>
      </c>
      <c r="C8" s="1" t="s">
        <v>8</v>
      </c>
      <c r="D8" s="6">
        <v>2113</v>
      </c>
      <c r="E8" s="6">
        <v>2319</v>
      </c>
      <c r="F8" s="13">
        <f t="shared" si="0"/>
        <v>4432</v>
      </c>
      <c r="I8" s="74" t="s">
        <v>4</v>
      </c>
      <c r="J8" s="1" t="s">
        <v>8</v>
      </c>
      <c r="K8" s="6">
        <v>14</v>
      </c>
      <c r="L8" s="6">
        <v>14</v>
      </c>
      <c r="M8" s="13">
        <f t="shared" si="1"/>
        <v>28</v>
      </c>
    </row>
    <row r="9" spans="2:13" x14ac:dyDescent="0.3">
      <c r="B9" s="74"/>
      <c r="C9" s="1" t="s">
        <v>9</v>
      </c>
      <c r="D9" s="6">
        <v>4043</v>
      </c>
      <c r="E9" s="6">
        <v>4175</v>
      </c>
      <c r="F9" s="13">
        <f t="shared" si="0"/>
        <v>8218</v>
      </c>
      <c r="I9" s="74"/>
      <c r="J9" s="1" t="s">
        <v>9</v>
      </c>
      <c r="K9" s="6">
        <v>17</v>
      </c>
      <c r="L9" s="6">
        <v>26</v>
      </c>
      <c r="M9" s="13">
        <f t="shared" si="1"/>
        <v>43</v>
      </c>
    </row>
    <row r="10" spans="2:13" x14ac:dyDescent="0.3">
      <c r="B10" s="74"/>
      <c r="C10" s="1" t="s">
        <v>10</v>
      </c>
      <c r="D10" s="6">
        <v>3150</v>
      </c>
      <c r="E10" s="6">
        <v>3398</v>
      </c>
      <c r="F10" s="13">
        <f t="shared" si="0"/>
        <v>6548</v>
      </c>
      <c r="I10" s="74"/>
      <c r="J10" s="1" t="s">
        <v>10</v>
      </c>
      <c r="K10" s="6">
        <v>18</v>
      </c>
      <c r="L10" s="6">
        <v>34</v>
      </c>
      <c r="M10" s="13">
        <f t="shared" si="1"/>
        <v>52</v>
      </c>
    </row>
    <row r="11" spans="2:13" x14ac:dyDescent="0.3">
      <c r="B11" s="74"/>
      <c r="C11" s="1" t="s">
        <v>11</v>
      </c>
      <c r="D11" s="6">
        <v>2864</v>
      </c>
      <c r="E11" s="6">
        <v>2732</v>
      </c>
      <c r="F11" s="13">
        <f t="shared" si="0"/>
        <v>5596</v>
      </c>
      <c r="I11" s="74"/>
      <c r="J11" s="1" t="s">
        <v>11</v>
      </c>
      <c r="K11" s="6">
        <v>8</v>
      </c>
      <c r="L11" s="6">
        <v>18</v>
      </c>
      <c r="M11" s="13">
        <f t="shared" si="1"/>
        <v>26</v>
      </c>
    </row>
    <row r="12" spans="2:13" x14ac:dyDescent="0.3">
      <c r="B12" s="74" t="s">
        <v>5</v>
      </c>
      <c r="C12" s="1" t="s">
        <v>8</v>
      </c>
      <c r="D12" s="6">
        <v>716</v>
      </c>
      <c r="E12" s="6">
        <v>816</v>
      </c>
      <c r="F12" s="13">
        <f t="shared" si="0"/>
        <v>1532</v>
      </c>
      <c r="I12" s="74" t="s">
        <v>5</v>
      </c>
      <c r="J12" s="1" t="s">
        <v>8</v>
      </c>
      <c r="K12" s="6">
        <v>1</v>
      </c>
      <c r="L12" s="6">
        <v>2</v>
      </c>
      <c r="M12" s="13">
        <f t="shared" si="1"/>
        <v>3</v>
      </c>
    </row>
    <row r="13" spans="2:13" x14ac:dyDescent="0.3">
      <c r="B13" s="74"/>
      <c r="C13" s="1" t="s">
        <v>9</v>
      </c>
      <c r="D13" s="6">
        <v>1570</v>
      </c>
      <c r="E13" s="6">
        <v>1566</v>
      </c>
      <c r="F13" s="13">
        <f t="shared" si="0"/>
        <v>3136</v>
      </c>
      <c r="I13" s="74"/>
      <c r="J13" s="1" t="s">
        <v>9</v>
      </c>
      <c r="K13" s="6">
        <v>14</v>
      </c>
      <c r="L13" s="6">
        <v>18</v>
      </c>
      <c r="M13" s="13">
        <f t="shared" si="1"/>
        <v>32</v>
      </c>
    </row>
    <row r="14" spans="2:13" x14ac:dyDescent="0.3">
      <c r="B14" s="74"/>
      <c r="C14" s="1" t="s">
        <v>10</v>
      </c>
      <c r="D14" s="6">
        <v>1227</v>
      </c>
      <c r="E14" s="6">
        <v>1468</v>
      </c>
      <c r="F14" s="13">
        <f t="shared" si="0"/>
        <v>2695</v>
      </c>
      <c r="I14" s="74"/>
      <c r="J14" s="1" t="s">
        <v>10</v>
      </c>
      <c r="K14" s="6">
        <v>18</v>
      </c>
      <c r="L14" s="6">
        <v>15</v>
      </c>
      <c r="M14" s="13">
        <f t="shared" si="1"/>
        <v>33</v>
      </c>
    </row>
    <row r="15" spans="2:13" x14ac:dyDescent="0.3">
      <c r="B15" s="74"/>
      <c r="C15" s="1" t="s">
        <v>11</v>
      </c>
      <c r="D15" s="6">
        <v>1467</v>
      </c>
      <c r="E15" s="6">
        <v>1430</v>
      </c>
      <c r="F15" s="13">
        <f t="shared" si="0"/>
        <v>2897</v>
      </c>
      <c r="I15" s="74"/>
      <c r="J15" s="1" t="s">
        <v>11</v>
      </c>
      <c r="K15" s="6">
        <v>8</v>
      </c>
      <c r="L15" s="6">
        <v>5</v>
      </c>
      <c r="M15" s="13">
        <f t="shared" si="1"/>
        <v>13</v>
      </c>
    </row>
    <row r="16" spans="2:13" x14ac:dyDescent="0.3">
      <c r="B16" s="70" t="s">
        <v>7</v>
      </c>
      <c r="C16" s="72"/>
      <c r="D16" s="25">
        <f>SUM(D4:D15)</f>
        <v>41413</v>
      </c>
      <c r="E16" s="25">
        <f t="shared" ref="E16:F16" si="2">SUM(E4:E15)</f>
        <v>41242</v>
      </c>
      <c r="F16" s="25">
        <f t="shared" si="2"/>
        <v>82655</v>
      </c>
      <c r="I16" s="70" t="s">
        <v>7</v>
      </c>
      <c r="J16" s="72"/>
      <c r="K16" s="25">
        <f>SUM(K4:K15)</f>
        <v>217</v>
      </c>
      <c r="L16" s="25">
        <f t="shared" ref="L16" si="3">SUM(L4:L15)</f>
        <v>248</v>
      </c>
      <c r="M16" s="25">
        <f t="shared" ref="M16" si="4">SUM(M4:M15)</f>
        <v>465</v>
      </c>
    </row>
    <row r="17" spans="2:17" ht="15.6" customHeight="1" x14ac:dyDescent="0.3">
      <c r="D17" s="35">
        <f>D16/$F$16</f>
        <v>0.50103442018026734</v>
      </c>
      <c r="E17" s="35">
        <f t="shared" ref="E17:F17" si="5">E16/$F$16</f>
        <v>0.49896557981973261</v>
      </c>
      <c r="F17" s="35">
        <f t="shared" si="5"/>
        <v>1</v>
      </c>
    </row>
    <row r="19" spans="2:17" ht="33" customHeight="1" x14ac:dyDescent="0.3">
      <c r="B19" s="69" t="s">
        <v>40</v>
      </c>
      <c r="C19" s="69"/>
      <c r="D19" s="69"/>
      <c r="E19" s="69"/>
      <c r="I19" s="67" t="s">
        <v>20</v>
      </c>
      <c r="J19" s="67"/>
      <c r="K19" s="67"/>
      <c r="L19" s="67"/>
      <c r="Q19" s="30"/>
    </row>
    <row r="20" spans="2:17" x14ac:dyDescent="0.3">
      <c r="B20" s="39" t="s">
        <v>0</v>
      </c>
      <c r="C20" s="37" t="s">
        <v>21</v>
      </c>
      <c r="D20" s="37" t="s">
        <v>15</v>
      </c>
      <c r="E20" s="37" t="s">
        <v>16</v>
      </c>
      <c r="I20" s="39" t="s">
        <v>0</v>
      </c>
      <c r="J20" s="37" t="s">
        <v>21</v>
      </c>
      <c r="K20" s="37" t="s">
        <v>15</v>
      </c>
      <c r="L20" s="37" t="s">
        <v>16</v>
      </c>
      <c r="Q20" s="30"/>
    </row>
    <row r="21" spans="2:17" x14ac:dyDescent="0.3">
      <c r="B21" s="74" t="s">
        <v>3</v>
      </c>
      <c r="C21" s="1" t="s">
        <v>8</v>
      </c>
      <c r="D21" s="2">
        <f>D4/$F$16</f>
        <v>4.8744782529792509E-2</v>
      </c>
      <c r="E21" s="2">
        <f>E4/$F$16</f>
        <v>5.0607948702437844E-2</v>
      </c>
      <c r="I21" s="74" t="s">
        <v>3</v>
      </c>
      <c r="J21" s="1" t="s">
        <v>8</v>
      </c>
      <c r="K21" s="2">
        <f>K4/$M$16</f>
        <v>4.9462365591397849E-2</v>
      </c>
      <c r="L21" s="2">
        <f>L4/$M$16</f>
        <v>4.3010752688172046E-2</v>
      </c>
      <c r="Q21" s="30"/>
    </row>
    <row r="22" spans="2:17" x14ac:dyDescent="0.3">
      <c r="B22" s="74"/>
      <c r="C22" s="1" t="s">
        <v>9</v>
      </c>
      <c r="D22" s="2">
        <f t="shared" ref="D22:E22" si="6">D5/$F$16</f>
        <v>9.8747807150202649E-2</v>
      </c>
      <c r="E22" s="2">
        <f t="shared" si="6"/>
        <v>9.2831649627971691E-2</v>
      </c>
      <c r="I22" s="74"/>
      <c r="J22" s="1" t="s">
        <v>9</v>
      </c>
      <c r="K22" s="2">
        <f t="shared" ref="K22:L22" si="7">K5/$M$16</f>
        <v>8.8172043010752682E-2</v>
      </c>
      <c r="L22" s="2">
        <f t="shared" si="7"/>
        <v>8.1720430107526887E-2</v>
      </c>
      <c r="Q22" s="30"/>
    </row>
    <row r="23" spans="2:17" x14ac:dyDescent="0.3">
      <c r="B23" s="74"/>
      <c r="C23" s="1" t="s">
        <v>10</v>
      </c>
      <c r="D23" s="2">
        <f t="shared" ref="D23:E23" si="8">D6/$F$16</f>
        <v>7.4199987901518355E-2</v>
      </c>
      <c r="E23" s="2">
        <f t="shared" si="8"/>
        <v>7.3558768374568997E-2</v>
      </c>
      <c r="I23" s="74"/>
      <c r="J23" s="1" t="s">
        <v>10</v>
      </c>
      <c r="K23" s="2">
        <f t="shared" ref="K23:L23" si="9">K6/$M$16</f>
        <v>6.8817204301075269E-2</v>
      </c>
      <c r="L23" s="2">
        <f t="shared" si="9"/>
        <v>7.3118279569892475E-2</v>
      </c>
      <c r="Q23" s="30"/>
    </row>
    <row r="24" spans="2:17" x14ac:dyDescent="0.3">
      <c r="B24" s="74"/>
      <c r="C24" s="1" t="s">
        <v>11</v>
      </c>
      <c r="D24" s="2">
        <f t="shared" ref="D24:E24" si="10">D7/$F$16</f>
        <v>7.1852882463250861E-2</v>
      </c>
      <c r="E24" s="2">
        <f t="shared" si="10"/>
        <v>6.5355997822273304E-2</v>
      </c>
      <c r="I24" s="74"/>
      <c r="J24" s="1" t="s">
        <v>11</v>
      </c>
      <c r="K24" s="2">
        <f t="shared" ref="K24:L24" si="11">K7/$M$16</f>
        <v>4.9462365591397849E-2</v>
      </c>
      <c r="L24" s="2">
        <f t="shared" si="11"/>
        <v>5.1612903225806452E-2</v>
      </c>
      <c r="Q24" s="30"/>
    </row>
    <row r="25" spans="2:17" x14ac:dyDescent="0.3">
      <c r="B25" s="74" t="s">
        <v>4</v>
      </c>
      <c r="C25" s="1" t="s">
        <v>8</v>
      </c>
      <c r="D25" s="2">
        <f t="shared" ref="D25:E25" si="12">D8/$F$16</f>
        <v>2.5564091706490835E-2</v>
      </c>
      <c r="E25" s="2">
        <f t="shared" si="12"/>
        <v>2.8056378924444982E-2</v>
      </c>
      <c r="I25" s="74" t="s">
        <v>4</v>
      </c>
      <c r="J25" s="1" t="s">
        <v>8</v>
      </c>
      <c r="K25" s="2">
        <f t="shared" ref="K25:L25" si="13">K8/$M$16</f>
        <v>3.0107526881720432E-2</v>
      </c>
      <c r="L25" s="2">
        <f t="shared" si="13"/>
        <v>3.0107526881720432E-2</v>
      </c>
      <c r="Q25" s="30"/>
    </row>
    <row r="26" spans="2:17" x14ac:dyDescent="0.3">
      <c r="B26" s="74"/>
      <c r="C26" s="1" t="s">
        <v>9</v>
      </c>
      <c r="D26" s="2">
        <f t="shared" ref="D26:E26" si="14">D9/$F$16</f>
        <v>4.891416127276027E-2</v>
      </c>
      <c r="E26" s="2">
        <f t="shared" si="14"/>
        <v>5.0511160849313411E-2</v>
      </c>
      <c r="I26" s="74"/>
      <c r="J26" s="1" t="s">
        <v>9</v>
      </c>
      <c r="K26" s="2">
        <f t="shared" ref="K26:L26" si="15">K9/$M$16</f>
        <v>3.6559139784946237E-2</v>
      </c>
      <c r="L26" s="2">
        <f t="shared" si="15"/>
        <v>5.5913978494623658E-2</v>
      </c>
      <c r="Q26" s="30"/>
    </row>
    <row r="27" spans="2:17" x14ac:dyDescent="0.3">
      <c r="B27" s="74"/>
      <c r="C27" s="1" t="s">
        <v>10</v>
      </c>
      <c r="D27" s="2">
        <f t="shared" ref="D27:E27" si="16">D10/$F$16</f>
        <v>3.8110217167745451E-2</v>
      </c>
      <c r="E27" s="2">
        <f t="shared" si="16"/>
        <v>4.1110640614602866E-2</v>
      </c>
      <c r="I27" s="74"/>
      <c r="J27" s="1" t="s">
        <v>10</v>
      </c>
      <c r="K27" s="2">
        <f t="shared" ref="K27:L27" si="17">K10/$M$16</f>
        <v>3.870967741935484E-2</v>
      </c>
      <c r="L27" s="2">
        <f t="shared" si="17"/>
        <v>7.3118279569892475E-2</v>
      </c>
      <c r="Q27" s="30"/>
    </row>
    <row r="28" spans="2:17" x14ac:dyDescent="0.3">
      <c r="B28" s="74"/>
      <c r="C28" s="1" t="s">
        <v>11</v>
      </c>
      <c r="D28" s="2">
        <f t="shared" ref="D28:E28" si="18">D11/$F$16</f>
        <v>3.4650051418546969E-2</v>
      </c>
      <c r="E28" s="2">
        <f t="shared" si="18"/>
        <v>3.3053051841993829E-2</v>
      </c>
      <c r="I28" s="74"/>
      <c r="J28" s="1" t="s">
        <v>11</v>
      </c>
      <c r="K28" s="2">
        <f t="shared" ref="K28:L28" si="19">K11/$M$16</f>
        <v>1.7204301075268817E-2</v>
      </c>
      <c r="L28" s="2">
        <f t="shared" si="19"/>
        <v>3.870967741935484E-2</v>
      </c>
      <c r="Q28" s="30"/>
    </row>
    <row r="29" spans="2:17" x14ac:dyDescent="0.3">
      <c r="B29" s="74" t="s">
        <v>5</v>
      </c>
      <c r="C29" s="1" t="s">
        <v>8</v>
      </c>
      <c r="D29" s="2">
        <f t="shared" ref="D29:E29" si="20">D12/$F$16</f>
        <v>8.6625128546367423E-3</v>
      </c>
      <c r="E29" s="2">
        <f t="shared" si="20"/>
        <v>9.8723610186921534E-3</v>
      </c>
      <c r="I29" s="74" t="s">
        <v>5</v>
      </c>
      <c r="J29" s="1" t="s">
        <v>8</v>
      </c>
      <c r="K29" s="2">
        <f t="shared" ref="K29:L29" si="21">K12/$M$16</f>
        <v>2.1505376344086021E-3</v>
      </c>
      <c r="L29" s="2">
        <f t="shared" si="21"/>
        <v>4.3010752688172043E-3</v>
      </c>
      <c r="Q29" s="30"/>
    </row>
    <row r="30" spans="2:17" x14ac:dyDescent="0.3">
      <c r="B30" s="74"/>
      <c r="C30" s="1" t="s">
        <v>9</v>
      </c>
      <c r="D30" s="2">
        <f t="shared" ref="D30:E30" si="22">D13/$F$16</f>
        <v>1.8994616175669953E-2</v>
      </c>
      <c r="E30" s="2">
        <f t="shared" si="22"/>
        <v>1.8946222249107737E-2</v>
      </c>
      <c r="I30" s="74"/>
      <c r="J30" s="1" t="s">
        <v>9</v>
      </c>
      <c r="K30" s="2">
        <f t="shared" ref="K30:L30" si="23">K13/$M$16</f>
        <v>3.0107526881720432E-2</v>
      </c>
      <c r="L30" s="2">
        <f t="shared" si="23"/>
        <v>3.870967741935484E-2</v>
      </c>
      <c r="Q30" s="30"/>
    </row>
    <row r="31" spans="2:17" x14ac:dyDescent="0.3">
      <c r="B31" s="74"/>
      <c r="C31" s="1" t="s">
        <v>10</v>
      </c>
      <c r="D31" s="2">
        <f t="shared" ref="D31:E31" si="24">D14/$F$16</f>
        <v>1.4844836972959893E-2</v>
      </c>
      <c r="E31" s="2">
        <f t="shared" si="24"/>
        <v>1.7760571048333434E-2</v>
      </c>
      <c r="I31" s="74"/>
      <c r="J31" s="1" t="s">
        <v>10</v>
      </c>
      <c r="K31" s="2">
        <f t="shared" ref="K31:L31" si="25">K14/$M$16</f>
        <v>3.870967741935484E-2</v>
      </c>
      <c r="L31" s="2">
        <f t="shared" si="25"/>
        <v>3.2258064516129031E-2</v>
      </c>
      <c r="Q31" s="30"/>
    </row>
    <row r="32" spans="2:17" x14ac:dyDescent="0.3">
      <c r="B32" s="74"/>
      <c r="C32" s="1" t="s">
        <v>11</v>
      </c>
      <c r="D32" s="2">
        <f t="shared" ref="D32:E32" si="26">D15/$F$16</f>
        <v>1.7748472566692881E-2</v>
      </c>
      <c r="E32" s="2">
        <f t="shared" si="26"/>
        <v>1.7300828745992376E-2</v>
      </c>
      <c r="I32" s="74"/>
      <c r="J32" s="1" t="s">
        <v>11</v>
      </c>
      <c r="K32" s="2">
        <f t="shared" ref="K32:L32" si="27">K15/$M$16</f>
        <v>1.7204301075268817E-2</v>
      </c>
      <c r="L32" s="2">
        <f t="shared" si="27"/>
        <v>1.0752688172043012E-2</v>
      </c>
      <c r="Q32" s="30"/>
    </row>
    <row r="33" spans="2:17" x14ac:dyDescent="0.3">
      <c r="Q33" s="30"/>
    </row>
    <row r="36" spans="2:17" x14ac:dyDescent="0.3">
      <c r="B36" s="67" t="s">
        <v>23</v>
      </c>
      <c r="C36" s="67"/>
      <c r="D36" s="67"/>
      <c r="E36" s="67"/>
      <c r="I36" s="67" t="s">
        <v>24</v>
      </c>
      <c r="J36" s="67"/>
      <c r="K36" s="67"/>
      <c r="L36" s="67"/>
    </row>
    <row r="37" spans="2:17" x14ac:dyDescent="0.3">
      <c r="B37" s="39" t="s">
        <v>0</v>
      </c>
      <c r="C37" s="37" t="s">
        <v>21</v>
      </c>
      <c r="D37" s="37" t="s">
        <v>16</v>
      </c>
      <c r="E37" s="37" t="s">
        <v>15</v>
      </c>
      <c r="I37" s="39" t="s">
        <v>0</v>
      </c>
      <c r="J37" s="37" t="s">
        <v>21</v>
      </c>
      <c r="K37" s="37" t="s">
        <v>15</v>
      </c>
      <c r="L37" s="37" t="s">
        <v>16</v>
      </c>
    </row>
    <row r="38" spans="2:17" x14ac:dyDescent="0.3">
      <c r="B38" s="74" t="s">
        <v>3</v>
      </c>
      <c r="C38" s="1" t="s">
        <v>8</v>
      </c>
      <c r="D38" s="42">
        <f>D21/K21</f>
        <v>0.98549234245015294</v>
      </c>
      <c r="E38" s="46">
        <f>E21/L21</f>
        <v>1.1766348073316797</v>
      </c>
      <c r="I38" s="74" t="s">
        <v>3</v>
      </c>
      <c r="J38" s="1" t="s">
        <v>8</v>
      </c>
      <c r="K38" s="12">
        <v>111</v>
      </c>
      <c r="L38" s="12">
        <v>112</v>
      </c>
    </row>
    <row r="39" spans="2:17" x14ac:dyDescent="0.3">
      <c r="B39" s="74"/>
      <c r="C39" s="1" t="s">
        <v>9</v>
      </c>
      <c r="D39" s="46">
        <f t="shared" ref="D39:D49" si="28">D22/K22</f>
        <v>1.1199446420693715</v>
      </c>
      <c r="E39" s="46">
        <f t="shared" ref="E39:E49" si="29">E22/L22</f>
        <v>1.1359662388686009</v>
      </c>
      <c r="I39" s="74"/>
      <c r="J39" s="1" t="s">
        <v>9</v>
      </c>
      <c r="K39" s="12">
        <v>121</v>
      </c>
      <c r="L39" s="12">
        <v>122</v>
      </c>
    </row>
    <row r="40" spans="2:17" x14ac:dyDescent="0.3">
      <c r="B40" s="74"/>
      <c r="C40" s="1" t="s">
        <v>10</v>
      </c>
      <c r="D40" s="46">
        <f t="shared" si="28"/>
        <v>1.0782185741939385</v>
      </c>
      <c r="E40" s="42">
        <f t="shared" si="29"/>
        <v>1.0060243321816054</v>
      </c>
      <c r="I40" s="74"/>
      <c r="J40" s="1" t="s">
        <v>10</v>
      </c>
      <c r="K40" s="12">
        <v>131</v>
      </c>
      <c r="L40" s="12">
        <v>132</v>
      </c>
    </row>
    <row r="41" spans="2:17" x14ac:dyDescent="0.3">
      <c r="B41" s="74"/>
      <c r="C41" s="1" t="s">
        <v>11</v>
      </c>
      <c r="D41" s="47">
        <f t="shared" si="28"/>
        <v>1.4526778411048544</v>
      </c>
      <c r="E41" s="47">
        <f t="shared" si="29"/>
        <v>1.2662724578065452</v>
      </c>
      <c r="I41" s="74"/>
      <c r="J41" s="1" t="s">
        <v>11</v>
      </c>
      <c r="K41" s="12">
        <v>141</v>
      </c>
      <c r="L41" s="12">
        <v>142</v>
      </c>
    </row>
    <row r="42" spans="2:17" x14ac:dyDescent="0.3">
      <c r="B42" s="74" t="s">
        <v>4</v>
      </c>
      <c r="C42" s="1" t="s">
        <v>8</v>
      </c>
      <c r="D42" s="47">
        <f t="shared" si="28"/>
        <v>0.84909304596558843</v>
      </c>
      <c r="E42" s="46">
        <f t="shared" si="29"/>
        <v>0.93187258570477971</v>
      </c>
      <c r="I42" s="74" t="s">
        <v>4</v>
      </c>
      <c r="J42" s="1" t="s">
        <v>8</v>
      </c>
      <c r="K42" s="12">
        <v>211</v>
      </c>
      <c r="L42" s="12">
        <v>212</v>
      </c>
    </row>
    <row r="43" spans="2:17" x14ac:dyDescent="0.3">
      <c r="B43" s="74"/>
      <c r="C43" s="1" t="s">
        <v>9</v>
      </c>
      <c r="D43" s="47">
        <f t="shared" si="28"/>
        <v>1.3379461759902074</v>
      </c>
      <c r="E43" s="46">
        <f t="shared" si="29"/>
        <v>0.90337268442041285</v>
      </c>
      <c r="I43" s="74"/>
      <c r="J43" s="1" t="s">
        <v>9</v>
      </c>
      <c r="K43" s="12">
        <v>221</v>
      </c>
      <c r="L43" s="12">
        <v>222</v>
      </c>
    </row>
    <row r="44" spans="2:17" x14ac:dyDescent="0.3">
      <c r="B44" s="74"/>
      <c r="C44" s="1" t="s">
        <v>10</v>
      </c>
      <c r="D44" s="42">
        <f t="shared" si="28"/>
        <v>0.9845139435000908</v>
      </c>
      <c r="E44" s="47">
        <f t="shared" si="29"/>
        <v>0.56224846722912736</v>
      </c>
      <c r="I44" s="74"/>
      <c r="J44" s="1" t="s">
        <v>10</v>
      </c>
      <c r="K44" s="12">
        <v>231</v>
      </c>
      <c r="L44" s="12">
        <v>232</v>
      </c>
    </row>
    <row r="45" spans="2:17" x14ac:dyDescent="0.3">
      <c r="B45" s="74"/>
      <c r="C45" s="1" t="s">
        <v>11</v>
      </c>
      <c r="D45" s="47">
        <f t="shared" si="28"/>
        <v>2.0140342387030428</v>
      </c>
      <c r="E45" s="47">
        <f t="shared" si="29"/>
        <v>0.85387050591817393</v>
      </c>
      <c r="I45" s="74"/>
      <c r="J45" s="1" t="s">
        <v>11</v>
      </c>
      <c r="K45" s="12">
        <v>241</v>
      </c>
      <c r="L45" s="12">
        <v>242</v>
      </c>
    </row>
    <row r="46" spans="2:17" x14ac:dyDescent="0.3">
      <c r="B46" s="74" t="s">
        <v>5</v>
      </c>
      <c r="C46" s="1" t="s">
        <v>8</v>
      </c>
      <c r="D46" s="47">
        <f t="shared" si="28"/>
        <v>4.0280684774060855</v>
      </c>
      <c r="E46" s="47">
        <f t="shared" si="29"/>
        <v>2.2953239368459255</v>
      </c>
      <c r="I46" s="74" t="s">
        <v>5</v>
      </c>
      <c r="J46" s="1" t="s">
        <v>8</v>
      </c>
      <c r="K46" s="12">
        <v>311</v>
      </c>
      <c r="L46" s="12">
        <v>312</v>
      </c>
    </row>
    <row r="47" spans="2:17" x14ac:dyDescent="0.3">
      <c r="B47" s="74"/>
      <c r="C47" s="1" t="s">
        <v>9</v>
      </c>
      <c r="D47" s="47">
        <f t="shared" si="28"/>
        <v>0.63089260869189479</v>
      </c>
      <c r="E47" s="47">
        <f t="shared" si="29"/>
        <v>0.48944407476861651</v>
      </c>
      <c r="I47" s="74"/>
      <c r="J47" s="1" t="s">
        <v>9</v>
      </c>
      <c r="K47" s="12">
        <v>321</v>
      </c>
      <c r="L47" s="12">
        <v>322</v>
      </c>
    </row>
    <row r="48" spans="2:17" x14ac:dyDescent="0.3">
      <c r="B48" s="74"/>
      <c r="C48" s="1" t="s">
        <v>10</v>
      </c>
      <c r="D48" s="47">
        <f t="shared" si="28"/>
        <v>0.3834916218014639</v>
      </c>
      <c r="E48" s="47">
        <f t="shared" si="29"/>
        <v>0.55057770249833649</v>
      </c>
      <c r="I48" s="74"/>
      <c r="J48" s="1" t="s">
        <v>10</v>
      </c>
      <c r="K48" s="12">
        <v>331</v>
      </c>
      <c r="L48" s="12">
        <v>332</v>
      </c>
    </row>
    <row r="49" spans="2:12" x14ac:dyDescent="0.3">
      <c r="B49" s="74"/>
      <c r="C49" s="1" t="s">
        <v>11</v>
      </c>
      <c r="D49" s="42">
        <f t="shared" si="28"/>
        <v>1.0316299679390237</v>
      </c>
      <c r="E49" s="47">
        <f t="shared" si="29"/>
        <v>1.6089770733772908</v>
      </c>
      <c r="I49" s="74"/>
      <c r="J49" s="1" t="s">
        <v>11</v>
      </c>
      <c r="K49" s="12">
        <v>341</v>
      </c>
      <c r="L49" s="12">
        <v>342</v>
      </c>
    </row>
    <row r="50" spans="2:12" x14ac:dyDescent="0.3">
      <c r="B50" s="41"/>
      <c r="D50" s="32"/>
      <c r="E50" s="32"/>
      <c r="I50" s="41"/>
      <c r="K50" s="33"/>
      <c r="L50" s="33"/>
    </row>
    <row r="52" spans="2:12" x14ac:dyDescent="0.3">
      <c r="B52" s="40" t="s">
        <v>27</v>
      </c>
      <c r="C52" t="s">
        <v>28</v>
      </c>
      <c r="D52" t="s">
        <v>29</v>
      </c>
    </row>
    <row r="53" spans="2:12" x14ac:dyDescent="0.3">
      <c r="B53" s="67" t="s">
        <v>41</v>
      </c>
      <c r="C53" s="67"/>
      <c r="D53" s="67"/>
      <c r="E53" s="67"/>
    </row>
    <row r="54" spans="2:12" x14ac:dyDescent="0.3">
      <c r="B54" s="39" t="s">
        <v>0</v>
      </c>
      <c r="C54" s="37" t="s">
        <v>21</v>
      </c>
      <c r="D54" s="37" t="s">
        <v>15</v>
      </c>
      <c r="E54" s="37" t="s">
        <v>16</v>
      </c>
    </row>
    <row r="55" spans="2:12" x14ac:dyDescent="0.3">
      <c r="B55" s="74" t="s">
        <v>3</v>
      </c>
      <c r="C55" s="1" t="s">
        <v>8</v>
      </c>
      <c r="D55" s="31" t="s">
        <v>42</v>
      </c>
      <c r="E55" s="31" t="s">
        <v>43</v>
      </c>
    </row>
    <row r="56" spans="2:12" x14ac:dyDescent="0.3">
      <c r="B56" s="74"/>
      <c r="C56" s="1" t="s">
        <v>9</v>
      </c>
      <c r="D56" s="31" t="s">
        <v>44</v>
      </c>
      <c r="E56" s="31" t="s">
        <v>45</v>
      </c>
    </row>
    <row r="57" spans="2:12" x14ac:dyDescent="0.3">
      <c r="B57" s="74"/>
      <c r="C57" s="1" t="s">
        <v>10</v>
      </c>
      <c r="D57" s="31" t="s">
        <v>46</v>
      </c>
      <c r="E57" s="31" t="s">
        <v>47</v>
      </c>
    </row>
    <row r="58" spans="2:12" x14ac:dyDescent="0.3">
      <c r="B58" s="74"/>
      <c r="C58" s="1" t="s">
        <v>11</v>
      </c>
      <c r="D58" s="31" t="s">
        <v>48</v>
      </c>
      <c r="E58" s="31" t="s">
        <v>49</v>
      </c>
    </row>
    <row r="59" spans="2:12" x14ac:dyDescent="0.3">
      <c r="B59" s="74" t="s">
        <v>4</v>
      </c>
      <c r="C59" s="1" t="s">
        <v>8</v>
      </c>
      <c r="D59" s="31" t="s">
        <v>50</v>
      </c>
      <c r="E59" s="31" t="s">
        <v>51</v>
      </c>
    </row>
    <row r="60" spans="2:12" x14ac:dyDescent="0.3">
      <c r="B60" s="74"/>
      <c r="C60" s="1" t="s">
        <v>9</v>
      </c>
      <c r="D60" s="31" t="s">
        <v>52</v>
      </c>
      <c r="E60" s="31" t="s">
        <v>53</v>
      </c>
    </row>
    <row r="61" spans="2:12" x14ac:dyDescent="0.3">
      <c r="B61" s="74"/>
      <c r="C61" s="1" t="s">
        <v>10</v>
      </c>
      <c r="D61" s="31" t="s">
        <v>54</v>
      </c>
      <c r="E61" s="31" t="s">
        <v>55</v>
      </c>
    </row>
    <row r="62" spans="2:12" x14ac:dyDescent="0.3">
      <c r="B62" s="74"/>
      <c r="C62" s="1" t="s">
        <v>11</v>
      </c>
      <c r="D62" s="31" t="s">
        <v>56</v>
      </c>
      <c r="E62" s="31" t="s">
        <v>57</v>
      </c>
    </row>
    <row r="63" spans="2:12" x14ac:dyDescent="0.3">
      <c r="B63" s="74" t="s">
        <v>5</v>
      </c>
      <c r="C63" s="1" t="s">
        <v>8</v>
      </c>
      <c r="D63" s="31" t="s">
        <v>58</v>
      </c>
      <c r="E63" s="31" t="s">
        <v>59</v>
      </c>
    </row>
    <row r="64" spans="2:12" x14ac:dyDescent="0.3">
      <c r="B64" s="74"/>
      <c r="C64" s="1" t="s">
        <v>9</v>
      </c>
      <c r="D64" s="31" t="s">
        <v>60</v>
      </c>
      <c r="E64" s="31" t="s">
        <v>61</v>
      </c>
    </row>
    <row r="65" spans="2:12" x14ac:dyDescent="0.3">
      <c r="B65" s="74"/>
      <c r="C65" s="1" t="s">
        <v>10</v>
      </c>
      <c r="D65" s="31" t="s">
        <v>62</v>
      </c>
      <c r="E65" s="31" t="s">
        <v>63</v>
      </c>
    </row>
    <row r="66" spans="2:12" x14ac:dyDescent="0.3">
      <c r="B66" s="74"/>
      <c r="C66" s="1" t="s">
        <v>11</v>
      </c>
      <c r="D66" s="31" t="s">
        <v>64</v>
      </c>
      <c r="E66" s="31" t="s">
        <v>65</v>
      </c>
    </row>
    <row r="69" spans="2:12" x14ac:dyDescent="0.3">
      <c r="B69" s="73" t="s">
        <v>69</v>
      </c>
      <c r="C69" s="73"/>
      <c r="D69" s="73"/>
      <c r="E69" s="73"/>
      <c r="F69" s="1"/>
      <c r="I69" s="73" t="s">
        <v>39</v>
      </c>
      <c r="J69" s="73"/>
      <c r="K69" s="73"/>
      <c r="L69" s="73"/>
    </row>
    <row r="70" spans="2:12" x14ac:dyDescent="0.3">
      <c r="B70" s="39" t="s">
        <v>0</v>
      </c>
      <c r="C70" s="37" t="s">
        <v>21</v>
      </c>
      <c r="D70" s="37" t="s">
        <v>15</v>
      </c>
      <c r="E70" s="37" t="s">
        <v>16</v>
      </c>
      <c r="F70" s="37" t="s">
        <v>7</v>
      </c>
      <c r="I70" s="39" t="s">
        <v>0</v>
      </c>
      <c r="J70" s="37" t="s">
        <v>21</v>
      </c>
      <c r="K70" s="37" t="s">
        <v>15</v>
      </c>
      <c r="L70" s="37" t="s">
        <v>16</v>
      </c>
    </row>
    <row r="71" spans="2:12" x14ac:dyDescent="0.3">
      <c r="B71" s="74" t="s">
        <v>3</v>
      </c>
      <c r="C71" s="1" t="s">
        <v>8</v>
      </c>
      <c r="D71" s="12">
        <f>D38*K4</f>
        <v>22.666323876353516</v>
      </c>
      <c r="E71" s="12">
        <f>E38*L4</f>
        <v>23.532696146633594</v>
      </c>
      <c r="F71" s="26">
        <f>SUM(D71:E71)</f>
        <v>46.199020022987114</v>
      </c>
      <c r="I71" s="74" t="s">
        <v>3</v>
      </c>
      <c r="J71" s="1" t="s">
        <v>8</v>
      </c>
      <c r="K71" s="2">
        <f>D71/$F$83</f>
        <v>4.8744782529792502E-2</v>
      </c>
      <c r="L71" s="2">
        <f>E71/$F$83</f>
        <v>5.060794870243783E-2</v>
      </c>
    </row>
    <row r="72" spans="2:12" x14ac:dyDescent="0.3">
      <c r="B72" s="74"/>
      <c r="C72" s="1" t="s">
        <v>9</v>
      </c>
      <c r="D72" s="12">
        <f t="shared" ref="D72:E72" si="30">D39*K5</f>
        <v>45.917730324844229</v>
      </c>
      <c r="E72" s="12">
        <f t="shared" si="30"/>
        <v>43.166717077006837</v>
      </c>
      <c r="F72" s="26">
        <f t="shared" ref="F72:F82" si="31">SUM(D72:E72)</f>
        <v>89.084447401851065</v>
      </c>
      <c r="I72" s="74"/>
      <c r="J72" s="1" t="s">
        <v>9</v>
      </c>
      <c r="K72" s="2">
        <f t="shared" ref="K72:K82" si="32">D72/$F$83</f>
        <v>9.8747807150202635E-2</v>
      </c>
      <c r="L72" s="2">
        <f t="shared" ref="L72:L82" si="33">E72/$F$83</f>
        <v>9.2831649627971677E-2</v>
      </c>
    </row>
    <row r="73" spans="2:12" x14ac:dyDescent="0.3">
      <c r="B73" s="74"/>
      <c r="C73" s="1" t="s">
        <v>10</v>
      </c>
      <c r="D73" s="12">
        <f t="shared" ref="D73:E73" si="34">D40*K6</f>
        <v>34.502994374206033</v>
      </c>
      <c r="E73" s="12">
        <f t="shared" si="34"/>
        <v>34.204827294174585</v>
      </c>
      <c r="F73" s="26">
        <f t="shared" si="31"/>
        <v>68.707821668380618</v>
      </c>
      <c r="I73" s="74"/>
      <c r="J73" s="1" t="s">
        <v>10</v>
      </c>
      <c r="K73" s="2">
        <f t="shared" si="32"/>
        <v>7.4199987901518341E-2</v>
      </c>
      <c r="L73" s="2">
        <f t="shared" si="33"/>
        <v>7.3558768374568997E-2</v>
      </c>
    </row>
    <row r="74" spans="2:12" x14ac:dyDescent="0.3">
      <c r="B74" s="74"/>
      <c r="C74" s="1" t="s">
        <v>11</v>
      </c>
      <c r="D74" s="12">
        <f t="shared" ref="D74:E74" si="35">D41*K7</f>
        <v>33.411590345411653</v>
      </c>
      <c r="E74" s="12">
        <f t="shared" si="35"/>
        <v>30.390538987357083</v>
      </c>
      <c r="F74" s="26">
        <f t="shared" si="31"/>
        <v>63.802129332768736</v>
      </c>
      <c r="I74" s="74"/>
      <c r="J74" s="1" t="s">
        <v>11</v>
      </c>
      <c r="K74" s="2">
        <f t="shared" si="32"/>
        <v>7.1852882463250861E-2</v>
      </c>
      <c r="L74" s="2">
        <f t="shared" si="33"/>
        <v>6.535599782227329E-2</v>
      </c>
    </row>
    <row r="75" spans="2:12" x14ac:dyDescent="0.3">
      <c r="B75" s="74" t="s">
        <v>4</v>
      </c>
      <c r="C75" s="1" t="s">
        <v>8</v>
      </c>
      <c r="D75" s="12">
        <f t="shared" ref="D75:E75" si="36">D42*K8</f>
        <v>11.887302643518238</v>
      </c>
      <c r="E75" s="12">
        <f t="shared" si="36"/>
        <v>13.046216199866915</v>
      </c>
      <c r="F75" s="26">
        <f t="shared" si="31"/>
        <v>24.933518843385151</v>
      </c>
      <c r="I75" s="74" t="s">
        <v>4</v>
      </c>
      <c r="J75" s="1" t="s">
        <v>8</v>
      </c>
      <c r="K75" s="2">
        <f t="shared" si="32"/>
        <v>2.5564091706490832E-2</v>
      </c>
      <c r="L75" s="2">
        <f t="shared" si="33"/>
        <v>2.8056378924444975E-2</v>
      </c>
    </row>
    <row r="76" spans="2:12" x14ac:dyDescent="0.3">
      <c r="B76" s="74"/>
      <c r="C76" s="1" t="s">
        <v>9</v>
      </c>
      <c r="D76" s="12">
        <f t="shared" ref="D76:E76" si="37">D43*K9</f>
        <v>22.745084991833526</v>
      </c>
      <c r="E76" s="12">
        <f t="shared" si="37"/>
        <v>23.487689794930734</v>
      </c>
      <c r="F76" s="26">
        <f t="shared" si="31"/>
        <v>46.23277478676426</v>
      </c>
      <c r="I76" s="74"/>
      <c r="J76" s="1" t="s">
        <v>9</v>
      </c>
      <c r="K76" s="2">
        <f t="shared" si="32"/>
        <v>4.8914161272760263E-2</v>
      </c>
      <c r="L76" s="2">
        <f t="shared" si="33"/>
        <v>5.0511160849313404E-2</v>
      </c>
    </row>
    <row r="77" spans="2:12" x14ac:dyDescent="0.3">
      <c r="B77" s="74"/>
      <c r="C77" s="1" t="s">
        <v>10</v>
      </c>
      <c r="D77" s="12">
        <f t="shared" ref="D77:E77" si="38">D44*K10</f>
        <v>17.721250983001635</v>
      </c>
      <c r="E77" s="12">
        <f t="shared" si="38"/>
        <v>19.116447885790329</v>
      </c>
      <c r="F77" s="26">
        <f t="shared" si="31"/>
        <v>36.837698868791961</v>
      </c>
      <c r="I77" s="74"/>
      <c r="J77" s="1" t="s">
        <v>10</v>
      </c>
      <c r="K77" s="2">
        <f t="shared" si="32"/>
        <v>3.8110217167745444E-2</v>
      </c>
      <c r="L77" s="2">
        <f t="shared" si="33"/>
        <v>4.1110640614602852E-2</v>
      </c>
    </row>
    <row r="78" spans="2:12" x14ac:dyDescent="0.3">
      <c r="B78" s="74"/>
      <c r="C78" s="1" t="s">
        <v>11</v>
      </c>
      <c r="D78" s="12">
        <f t="shared" ref="D78:E78" si="39">D45*K11</f>
        <v>16.112273909624342</v>
      </c>
      <c r="E78" s="12">
        <f t="shared" si="39"/>
        <v>15.36966910652713</v>
      </c>
      <c r="F78" s="26">
        <f t="shared" si="31"/>
        <v>31.481943016151472</v>
      </c>
      <c r="I78" s="74"/>
      <c r="J78" s="1" t="s">
        <v>11</v>
      </c>
      <c r="K78" s="2">
        <f t="shared" si="32"/>
        <v>3.4650051418546969E-2</v>
      </c>
      <c r="L78" s="2">
        <f t="shared" si="33"/>
        <v>3.3053051841993822E-2</v>
      </c>
    </row>
    <row r="79" spans="2:12" x14ac:dyDescent="0.3">
      <c r="B79" s="74" t="s">
        <v>5</v>
      </c>
      <c r="C79" s="1" t="s">
        <v>8</v>
      </c>
      <c r="D79" s="12">
        <f t="shared" ref="D79:E79" si="40">D46*K12</f>
        <v>4.0280684774060855</v>
      </c>
      <c r="E79" s="12">
        <f t="shared" si="40"/>
        <v>4.590647873691851</v>
      </c>
      <c r="F79" s="26">
        <f t="shared" si="31"/>
        <v>8.6187163510979374</v>
      </c>
      <c r="I79" s="74" t="s">
        <v>5</v>
      </c>
      <c r="J79" s="1" t="s">
        <v>8</v>
      </c>
      <c r="K79" s="2">
        <f t="shared" si="32"/>
        <v>8.6625128546367423E-3</v>
      </c>
      <c r="L79" s="2">
        <f t="shared" si="33"/>
        <v>9.8723610186921516E-3</v>
      </c>
    </row>
    <row r="80" spans="2:12" x14ac:dyDescent="0.3">
      <c r="B80" s="74"/>
      <c r="C80" s="1" t="s">
        <v>9</v>
      </c>
      <c r="D80" s="12">
        <f t="shared" ref="D80:E80" si="41">D47*K13</f>
        <v>8.8324965216865277</v>
      </c>
      <c r="E80" s="12">
        <f t="shared" si="41"/>
        <v>8.8099933458350979</v>
      </c>
      <c r="F80" s="26">
        <f t="shared" si="31"/>
        <v>17.642489867521626</v>
      </c>
      <c r="I80" s="74"/>
      <c r="J80" s="1" t="s">
        <v>9</v>
      </c>
      <c r="K80" s="2">
        <f t="shared" si="32"/>
        <v>1.899461617566995E-2</v>
      </c>
      <c r="L80" s="2">
        <f t="shared" si="33"/>
        <v>1.8946222249107737E-2</v>
      </c>
    </row>
    <row r="81" spans="2:15" x14ac:dyDescent="0.3">
      <c r="B81" s="74"/>
      <c r="C81" s="1" t="s">
        <v>10</v>
      </c>
      <c r="D81" s="12">
        <f t="shared" ref="D81:E81" si="42">D48*K14</f>
        <v>6.9028491924263502</v>
      </c>
      <c r="E81" s="12">
        <f t="shared" si="42"/>
        <v>8.2586655374750464</v>
      </c>
      <c r="F81" s="26">
        <f t="shared" si="31"/>
        <v>15.161514729901397</v>
      </c>
      <c r="I81" s="74"/>
      <c r="J81" s="1" t="s">
        <v>10</v>
      </c>
      <c r="K81" s="2">
        <f t="shared" si="32"/>
        <v>1.4844836972959892E-2</v>
      </c>
      <c r="L81" s="2">
        <f t="shared" si="33"/>
        <v>1.776057104833343E-2</v>
      </c>
    </row>
    <row r="82" spans="2:15" x14ac:dyDescent="0.3">
      <c r="B82" s="74"/>
      <c r="C82" s="1" t="s">
        <v>11</v>
      </c>
      <c r="D82" s="12">
        <f t="shared" ref="D82:E82" si="43">D49*K15</f>
        <v>8.2530397435121898</v>
      </c>
      <c r="E82" s="12">
        <f t="shared" si="43"/>
        <v>8.0448853668864544</v>
      </c>
      <c r="F82" s="26">
        <f t="shared" si="31"/>
        <v>16.297925110398644</v>
      </c>
      <c r="I82" s="74"/>
      <c r="J82" s="1" t="s">
        <v>11</v>
      </c>
      <c r="K82" s="2">
        <f t="shared" si="32"/>
        <v>1.7748472566692878E-2</v>
      </c>
      <c r="L82" s="2">
        <f t="shared" si="33"/>
        <v>1.7300828745992373E-2</v>
      </c>
    </row>
    <row r="83" spans="2:15" x14ac:dyDescent="0.3">
      <c r="B83" s="73" t="s">
        <v>7</v>
      </c>
      <c r="C83" s="73"/>
      <c r="D83" s="27">
        <f>SUM(D71:D82)</f>
        <v>232.98100538382431</v>
      </c>
      <c r="E83" s="27">
        <f t="shared" ref="E83:F83" si="44">SUM(E71:E82)</f>
        <v>232.01899461617569</v>
      </c>
      <c r="F83" s="27">
        <f t="shared" si="44"/>
        <v>465.00000000000006</v>
      </c>
    </row>
    <row r="85" spans="2:15" ht="37.200000000000003" customHeight="1" x14ac:dyDescent="0.3">
      <c r="B85" s="68" t="s">
        <v>34</v>
      </c>
      <c r="C85" s="68"/>
      <c r="D85" s="68"/>
      <c r="E85" s="68"/>
    </row>
    <row r="86" spans="2:15" x14ac:dyDescent="0.3">
      <c r="B86" s="39" t="s">
        <v>0</v>
      </c>
      <c r="C86" s="37" t="s">
        <v>21</v>
      </c>
      <c r="D86" s="37" t="s">
        <v>15</v>
      </c>
      <c r="E86" s="37" t="s">
        <v>16</v>
      </c>
    </row>
    <row r="87" spans="2:15" x14ac:dyDescent="0.3">
      <c r="B87" s="74" t="s">
        <v>3</v>
      </c>
      <c r="C87" s="1" t="s">
        <v>8</v>
      </c>
      <c r="D87" s="42">
        <f>K71/D21</f>
        <v>0.99999999999999989</v>
      </c>
      <c r="E87" s="42">
        <f>L71/E21</f>
        <v>0.99999999999999978</v>
      </c>
    </row>
    <row r="88" spans="2:15" x14ac:dyDescent="0.3">
      <c r="B88" s="74"/>
      <c r="C88" s="1" t="s">
        <v>9</v>
      </c>
      <c r="D88" s="42">
        <f t="shared" ref="D88:E88" si="45">K72/D22</f>
        <v>0.99999999999999989</v>
      </c>
      <c r="E88" s="42">
        <f t="shared" si="45"/>
        <v>0.99999999999999989</v>
      </c>
      <c r="O88" s="34"/>
    </row>
    <row r="89" spans="2:15" x14ac:dyDescent="0.3">
      <c r="B89" s="74"/>
      <c r="C89" s="1" t="s">
        <v>10</v>
      </c>
      <c r="D89" s="42">
        <f t="shared" ref="D89:E89" si="46">K73/D23</f>
        <v>0.99999999999999978</v>
      </c>
      <c r="E89" s="42">
        <f t="shared" si="46"/>
        <v>1</v>
      </c>
      <c r="O89" s="34"/>
    </row>
    <row r="90" spans="2:15" x14ac:dyDescent="0.3">
      <c r="B90" s="74"/>
      <c r="C90" s="1" t="s">
        <v>11</v>
      </c>
      <c r="D90" s="42">
        <f t="shared" ref="D90:E90" si="47">K74/D24</f>
        <v>1</v>
      </c>
      <c r="E90" s="42">
        <f t="shared" si="47"/>
        <v>0.99999999999999978</v>
      </c>
      <c r="O90" s="34"/>
    </row>
    <row r="91" spans="2:15" ht="28.2" customHeight="1" x14ac:dyDescent="0.3">
      <c r="B91" s="74" t="s">
        <v>4</v>
      </c>
      <c r="C91" s="1" t="s">
        <v>8</v>
      </c>
      <c r="D91" s="42">
        <f t="shared" ref="D91:E91" si="48">K75/D25</f>
        <v>0.99999999999999989</v>
      </c>
      <c r="E91" s="42">
        <f t="shared" si="48"/>
        <v>0.99999999999999978</v>
      </c>
      <c r="O91" s="34"/>
    </row>
    <row r="92" spans="2:15" x14ac:dyDescent="0.3">
      <c r="B92" s="74"/>
      <c r="C92" s="1" t="s">
        <v>9</v>
      </c>
      <c r="D92" s="42">
        <f t="shared" ref="D92:E92" si="49">K76/D26</f>
        <v>0.99999999999999989</v>
      </c>
      <c r="E92" s="42">
        <f t="shared" si="49"/>
        <v>0.99999999999999989</v>
      </c>
      <c r="O92" s="34"/>
    </row>
    <row r="93" spans="2:15" x14ac:dyDescent="0.3">
      <c r="B93" s="74"/>
      <c r="C93" s="1" t="s">
        <v>10</v>
      </c>
      <c r="D93" s="42">
        <f t="shared" ref="D93:E93" si="50">K77/D27</f>
        <v>0.99999999999999978</v>
      </c>
      <c r="E93" s="42">
        <f t="shared" si="50"/>
        <v>0.99999999999999967</v>
      </c>
      <c r="O93" s="34"/>
    </row>
    <row r="94" spans="2:15" x14ac:dyDescent="0.3">
      <c r="B94" s="74"/>
      <c r="C94" s="1" t="s">
        <v>11</v>
      </c>
      <c r="D94" s="42">
        <f t="shared" ref="D94:E94" si="51">K78/D28</f>
        <v>1</v>
      </c>
      <c r="E94" s="42">
        <f t="shared" si="51"/>
        <v>0.99999999999999978</v>
      </c>
      <c r="O94" s="34"/>
    </row>
    <row r="95" spans="2:15" x14ac:dyDescent="0.3">
      <c r="B95" s="74" t="s">
        <v>5</v>
      </c>
      <c r="C95" s="1" t="s">
        <v>8</v>
      </c>
      <c r="D95" s="42">
        <f t="shared" ref="D95:E95" si="52">K79/D29</f>
        <v>1</v>
      </c>
      <c r="E95" s="42">
        <f t="shared" si="52"/>
        <v>0.99999999999999978</v>
      </c>
      <c r="O95" s="34"/>
    </row>
    <row r="96" spans="2:15" x14ac:dyDescent="0.3">
      <c r="B96" s="74"/>
      <c r="C96" s="1" t="s">
        <v>9</v>
      </c>
      <c r="D96" s="42">
        <f t="shared" ref="D96:E96" si="53">K80/D30</f>
        <v>0.99999999999999978</v>
      </c>
      <c r="E96" s="42">
        <f t="shared" si="53"/>
        <v>1</v>
      </c>
      <c r="O96" s="34"/>
    </row>
    <row r="97" spans="2:15" x14ac:dyDescent="0.3">
      <c r="B97" s="74"/>
      <c r="C97" s="1" t="s">
        <v>10</v>
      </c>
      <c r="D97" s="42">
        <f t="shared" ref="D97:E97" si="54">K81/D31</f>
        <v>0.99999999999999989</v>
      </c>
      <c r="E97" s="42">
        <f t="shared" si="54"/>
        <v>0.99999999999999978</v>
      </c>
      <c r="O97" s="34"/>
    </row>
    <row r="98" spans="2:15" x14ac:dyDescent="0.3">
      <c r="B98" s="74"/>
      <c r="C98" s="1" t="s">
        <v>11</v>
      </c>
      <c r="D98" s="42">
        <f t="shared" ref="D98:E98" si="55">K82/D32</f>
        <v>0.99999999999999978</v>
      </c>
      <c r="E98" s="42">
        <f t="shared" si="55"/>
        <v>0.99999999999999978</v>
      </c>
      <c r="O98" s="34"/>
    </row>
    <row r="99" spans="2:15" x14ac:dyDescent="0.3">
      <c r="O99" s="34"/>
    </row>
    <row r="100" spans="2:15" x14ac:dyDescent="0.3">
      <c r="B100" s="67" t="s">
        <v>66</v>
      </c>
      <c r="C100" s="67"/>
      <c r="D100" s="67"/>
      <c r="E100" s="67"/>
      <c r="F100" s="67"/>
      <c r="G100" s="67"/>
      <c r="O100" s="34"/>
    </row>
    <row r="101" spans="2:15" x14ac:dyDescent="0.3">
      <c r="B101"/>
      <c r="O101" s="34"/>
    </row>
    <row r="102" spans="2:15" ht="39.6" customHeight="1" x14ac:dyDescent="0.3">
      <c r="B102" s="61" t="s">
        <v>73</v>
      </c>
      <c r="C102" s="61"/>
      <c r="E102" s="62" t="s">
        <v>74</v>
      </c>
      <c r="F102" s="63"/>
    </row>
    <row r="103" spans="2:15" x14ac:dyDescent="0.3">
      <c r="B103" s="5" t="s">
        <v>14</v>
      </c>
      <c r="C103" s="5" t="s">
        <v>13</v>
      </c>
      <c r="E103" s="3" t="s">
        <v>14</v>
      </c>
      <c r="F103" s="5" t="s">
        <v>13</v>
      </c>
    </row>
    <row r="104" spans="2:15" x14ac:dyDescent="0.3">
      <c r="B104" s="1" t="s">
        <v>15</v>
      </c>
      <c r="C104" s="50">
        <f>D17</f>
        <v>0.50103442018026734</v>
      </c>
      <c r="E104" s="1" t="s">
        <v>15</v>
      </c>
      <c r="F104" s="49">
        <f>K16/$M$16</f>
        <v>0.46666666666666667</v>
      </c>
    </row>
    <row r="105" spans="2:15" x14ac:dyDescent="0.3">
      <c r="B105" s="1" t="s">
        <v>16</v>
      </c>
      <c r="C105" s="50">
        <f>E17</f>
        <v>0.49896557981973261</v>
      </c>
      <c r="E105" s="1" t="s">
        <v>16</v>
      </c>
      <c r="F105" s="49">
        <f>L16/$M$16</f>
        <v>0.53333333333333333</v>
      </c>
    </row>
    <row r="106" spans="2:15" x14ac:dyDescent="0.3">
      <c r="B106" s="3" t="s">
        <v>7</v>
      </c>
      <c r="C106" s="4">
        <f>SUM(C104:C105)</f>
        <v>1</v>
      </c>
      <c r="E106" s="3" t="s">
        <v>7</v>
      </c>
      <c r="F106" s="4">
        <f>SUM(F104:F105)</f>
        <v>1</v>
      </c>
    </row>
    <row r="108" spans="2:15" ht="48" customHeight="1" x14ac:dyDescent="0.3">
      <c r="B108" s="61" t="s">
        <v>75</v>
      </c>
      <c r="C108" s="61"/>
    </row>
    <row r="109" spans="2:15" x14ac:dyDescent="0.3">
      <c r="B109" s="5" t="s">
        <v>14</v>
      </c>
      <c r="C109" s="5" t="s">
        <v>13</v>
      </c>
    </row>
    <row r="110" spans="2:15" x14ac:dyDescent="0.3">
      <c r="B110" s="1" t="s">
        <v>15</v>
      </c>
      <c r="C110" s="50">
        <v>0.501</v>
      </c>
    </row>
    <row r="111" spans="2:15" x14ac:dyDescent="0.3">
      <c r="B111" s="1" t="s">
        <v>16</v>
      </c>
      <c r="C111" s="50">
        <v>0.499</v>
      </c>
    </row>
    <row r="112" spans="2:15" x14ac:dyDescent="0.3">
      <c r="B112" s="3" t="s">
        <v>7</v>
      </c>
      <c r="C112" s="4">
        <f>SUM(C110:C111)</f>
        <v>1</v>
      </c>
    </row>
  </sheetData>
  <mergeCells count="47">
    <mergeCell ref="B4:B7"/>
    <mergeCell ref="B8:B11"/>
    <mergeCell ref="B12:B15"/>
    <mergeCell ref="B16:C16"/>
    <mergeCell ref="B2:F2"/>
    <mergeCell ref="I19:L19"/>
    <mergeCell ref="B21:B24"/>
    <mergeCell ref="B25:B28"/>
    <mergeCell ref="B29:B32"/>
    <mergeCell ref="I21:I24"/>
    <mergeCell ref="I25:I28"/>
    <mergeCell ref="I29:I32"/>
    <mergeCell ref="B19:E19"/>
    <mergeCell ref="I4:I7"/>
    <mergeCell ref="I8:I11"/>
    <mergeCell ref="I12:I15"/>
    <mergeCell ref="I16:J16"/>
    <mergeCell ref="I2:M2"/>
    <mergeCell ref="B38:B41"/>
    <mergeCell ref="B42:B45"/>
    <mergeCell ref="B46:B49"/>
    <mergeCell ref="B36:E36"/>
    <mergeCell ref="I38:I41"/>
    <mergeCell ref="I42:I45"/>
    <mergeCell ref="I46:I49"/>
    <mergeCell ref="I36:L36"/>
    <mergeCell ref="B55:B58"/>
    <mergeCell ref="B59:B62"/>
    <mergeCell ref="B63:B66"/>
    <mergeCell ref="B53:E53"/>
    <mergeCell ref="B71:B74"/>
    <mergeCell ref="B79:B82"/>
    <mergeCell ref="B69:E69"/>
    <mergeCell ref="I71:I74"/>
    <mergeCell ref="I75:I78"/>
    <mergeCell ref="I79:I82"/>
    <mergeCell ref="I69:L69"/>
    <mergeCell ref="B75:B78"/>
    <mergeCell ref="B102:C102"/>
    <mergeCell ref="E102:F102"/>
    <mergeCell ref="B108:C108"/>
    <mergeCell ref="B100:G100"/>
    <mergeCell ref="B83:C83"/>
    <mergeCell ref="B85:E85"/>
    <mergeCell ref="B87:B90"/>
    <mergeCell ref="B91:B94"/>
    <mergeCell ref="B95:B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Pond edad</vt:lpstr>
      <vt:lpstr>Pond género</vt:lpstr>
      <vt:lpstr>Pond conglomerado</vt:lpstr>
      <vt:lpstr>Pond bivariada</vt:lpstr>
      <vt:lpstr>Pond trivariada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Zuazua</dc:creator>
  <cp:lastModifiedBy>Macarena Zuazua</cp:lastModifiedBy>
  <dcterms:created xsi:type="dcterms:W3CDTF">2025-01-23T17:50:35Z</dcterms:created>
  <dcterms:modified xsi:type="dcterms:W3CDTF">2025-01-27T21:22:34Z</dcterms:modified>
</cp:coreProperties>
</file>